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Planeacion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tc={aec11342-57d2-403d-9427-a22789df3d9d}</author>
    <author>tc={b08cbb88-a1ab-4554-a76f-e326188c0bfa}</author>
  </authors>
  <commentList>
    <comment authorId="0" xr:uid="{aec11342-57d2-403d-9427-a22789df3d9d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b08cbb88-a1ab-4554-a76f-e326188c0bfa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<sst xmlns="http://schemas.openxmlformats.org/spreadsheetml/2006/main" count="488" uniqueCount="184">
  <si>
    <t xml:space="preserve">PROCESO: </t>
  </si>
  <si>
    <t>PLANEACION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</si>
  <si>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</si>
  <si>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</si>
  <si>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</si>
  <si>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</si>
  <si>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</si>
  <si>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</si>
  <si>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</si>
  <si>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</si>
  <si>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2019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</si>
  <si>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</si>
  <si>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</si>
  <si>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</si>
  <si>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</si>
  <si>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</si>
  <si>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</si>
  <si>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</si>
  <si>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</si>
  <si>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</si>
  <si>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</si>
  <si>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</si>
  <si>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</si>
  <si>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</si>
  <si>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</si>
  <si>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</si>
  <si>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</si>
  <si>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</si>
  <si>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Cumplimiento del objeto del contrato</t>
  </si>
  <si>
    <t>Medir el grado de satisfacción de los proyectos ejecutados por la entidad.</t>
  </si>
  <si>
    <t xml:space="preserve">No. de contratos ejecutados a satisfacción / No.  Contratos  adjudicados.*100 </t>
  </si>
  <si>
    <t>Semestral</t>
  </si>
  <si>
    <t xml:space="preserve">Eficiencia </t>
  </si>
  <si>
    <t>&gt; 80%</t>
  </si>
  <si>
    <t xml:space="preserve">Entre 60% - 79% </t>
  </si>
  <si>
    <t xml:space="preserve">&lt; 59% </t>
  </si>
  <si>
    <t>IN02</t>
  </si>
  <si>
    <t xml:space="preserve">Nivel de cumplimiento de los  resultados  proyectados </t>
  </si>
  <si>
    <t>Determinar la  eficacia  en la ejecucion de  los presupuestos estimados frente los  resultados  de los diferentes  proyectos ejecutados por la entidad.</t>
  </si>
  <si>
    <t>Resultados Obtenidos / Resultados Proyectados *100</t>
  </si>
  <si>
    <t>Trimestral</t>
  </si>
  <si>
    <t>Eficacia</t>
  </si>
  <si>
    <t>&gt; 0</t>
  </si>
  <si>
    <t>= 0</t>
  </si>
  <si>
    <t>&lt; 0</t>
  </si>
  <si>
    <t>&lt;=0</t>
  </si>
  <si>
    <t>&lt;=1</t>
  </si>
  <si>
    <t>PROCESO</t>
  </si>
  <si>
    <t>IN03</t>
  </si>
  <si>
    <t>Nivel de ejecución de propuestas y proyectos aprobados</t>
  </si>
  <si>
    <t>Determinar el margen de concreción de las propuesta y / o proyectos elaborados por Aguas del Huila.</t>
  </si>
  <si>
    <t>Número de Propuestas y/o proyectos aprobados / Número de Propuestas y Proyectos elaborados*100</t>
  </si>
  <si>
    <t>Bimensual</t>
  </si>
  <si>
    <t>Entre 80% y 100%</t>
  </si>
  <si>
    <t>Entre 60% y 79%</t>
  </si>
  <si>
    <t>Menor al 60%</t>
  </si>
  <si>
    <t>TIPO DE INDICADOR</t>
  </si>
  <si>
    <t>CÓDIGO DEL INDICADOR</t>
  </si>
  <si>
    <t>AH-DEP-</t>
  </si>
  <si>
    <t>IN04</t>
  </si>
  <si>
    <t xml:space="preserve">% de proyectos  con prorrogas vigencia actual </t>
  </si>
  <si>
    <t>Medir el impacto de cumplimiento en los proyectos o contratos suscriptos   frente al componente del funcionamiento y las causas de las prorrogas.</t>
  </si>
  <si>
    <t>Número de proyectos con prorroga / total de proyectos aprobados  por aguas del Huila en el tiempo*100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</si>
  <si>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</si>
  <si>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</si>
  <si>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</si>
  <si>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</si>
  <si>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</si>
  <si>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</si>
  <si>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</si>
  <si>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</si>
  <si>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IN05</t>
  </si>
  <si>
    <t>Por Análizar Datos</t>
  </si>
  <si>
    <t>Nivel de Cumplimiento de Tiempo de duracion del proyecto y/o contrato</t>
  </si>
  <si>
    <t xml:space="preserve">Determinar la eficiencia, eficacia de los tiempos estimados frente al ejecuccion  de las porpuestas y/o  proyectos  realizadas por la entidad. </t>
  </si>
  <si>
    <t xml:space="preserve">Tiempo ejecutado   de cada contrato  y/o proyecto/Tiempo proyectado  *100         </t>
  </si>
  <si>
    <t>Efectividad</t>
  </si>
  <si>
    <t>%</t>
  </si>
  <si>
    <t>Millones de $</t>
  </si>
  <si>
    <t>METODOLOGIA PARA OBTENER LOS DATOS:</t>
  </si>
  <si>
    <t xml:space="preserve">Relacion de contratos ejecutados a satisfacción y numero de contratos adjudicados </t>
  </si>
  <si>
    <t>GESTIÓN DE PROYECTOS</t>
  </si>
  <si>
    <t>Informe de actividades  y supervision y presupuesto ejecutado</t>
  </si>
  <si>
    <t>MEDICIÓN DE DATOS: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</si>
  <si>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</si>
  <si>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</si>
  <si>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</si>
  <si>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</si>
  <si>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</si>
  <si>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</si>
  <si>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</si>
  <si>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</si>
  <si>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</si>
  <si>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</si>
  <si>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</si>
  <si>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</si>
  <si>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VIGENCIA 2025</t>
  </si>
  <si>
    <t>Mensual</t>
  </si>
  <si>
    <t>Cuatrimestral</t>
  </si>
  <si>
    <t>Anual</t>
  </si>
  <si>
    <t>MES</t>
  </si>
  <si>
    <t>N° de propuestas y/o proyectos elaborados vs aprobados</t>
  </si>
  <si>
    <t>ACUM</t>
  </si>
  <si>
    <t>META  AÑO 2025</t>
  </si>
  <si>
    <t>RESULTADOS DE LA VIGENCIA</t>
  </si>
  <si>
    <t>VARIABLES</t>
  </si>
  <si>
    <t>Número de contratos ejecutados a satisfacción</t>
  </si>
  <si>
    <t>Número de contratos adjudicados</t>
  </si>
  <si>
    <t>Número de propuestas y/o proyectos aprobados</t>
  </si>
  <si>
    <t>Presupuestos estimados</t>
  </si>
  <si>
    <t xml:space="preserve"> </t>
  </si>
  <si>
    <t>Número de propuestas y/o proyectos elaborados</t>
  </si>
  <si>
    <t>Presupuestos ejecutados</t>
  </si>
  <si>
    <t>RANGOS DE EVALUACIÓN</t>
  </si>
  <si>
    <t xml:space="preserve">Informe de Actividades y supervision 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</si>
  <si>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</si>
  <si>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</si>
  <si>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</si>
  <si>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se presentó actividad.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</si>
  <si>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</si>
  <si>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del 0,0% no cumple con la meta del 95%.</t>
  </si>
  <si>
    <t>Durante el mes de enero no se reportó la elaboración ni aprobación de propuestas o proyectos.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</si>
  <si>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</si>
  <si>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febrero se elaboró 1 proyecto, sin embargo, no se logró la aprobación del mismo.</t>
  </si>
  <si>
    <t>Para el mes de marzo se elaboraron 3 proyectos y se logró la aprobación de 1.</t>
  </si>
  <si>
    <t>Sin actividad presupuestal en este periodo.</t>
  </si>
  <si>
    <t>En abril se elaboró y aprobó 1 proyecto, logrando una efectividad del 100% en el mes.</t>
  </si>
  <si>
    <t>Incumplimiento de la meta; diferencia presupuestal de 3047.99.</t>
  </si>
  <si>
    <t>Durante mayo se aprobaron 3 proyectos, gestionando aprobaciones pendientes de meses anteriores.</t>
  </si>
  <si>
    <t>Cumplimiento de la meta con un resultado de -307.368.</t>
  </si>
  <si>
    <t>En el mes de junio no se registraron nuevas propuestas elaboradas ni proyectos aprobados.</t>
  </si>
  <si>
    <t>Incumplimiento de la meta; diferencia presupuestal de 1469.83.</t>
  </si>
  <si>
    <t>Para julio se elaboró 1 propuesta, la cual se encuentra pendiente de aprobación.</t>
  </si>
  <si>
    <t>Durante agosto no hubo movimiento en la elaboración o aprobación de proyectos.</t>
  </si>
  <si>
    <t>En septiembre se elaboró 1 proyecto que aún no ha sido aprobado.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</si>
  <si>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</si>
  <si>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En octubre se elaboraron 2 proyectos y se logró la aprobación de 1 de ellos.</t>
  </si>
  <si>
    <t>Incumplimiento de la meta; alta diferencia presupuestal de 20668.1.</t>
  </si>
  <si>
    <t>Realizar seguimiento a los contratos adjudicados para garantizar su ejecución a satisfacción.</t>
  </si>
  <si>
    <t>Durante noviembre se elaboraron y aprobaron 2 proyectos, mostrando una gestión óptima.</t>
  </si>
  <si>
    <t>Solicitar informes periódicos de supervisión para identificar posibles incumplimientos.</t>
  </si>
  <si>
    <t>En diciembre se elaboró y aprobó 1 proyecto, cerrando con un buen balance.</t>
  </si>
  <si>
    <t>Incumplimiento de la meta; diferencia presupuestal de 4001.28.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</si>
  <si>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</si>
  <si>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Realizar seguimiento continuo a los proyectos elaborados que se encuentran pendientes de aprobación para agilizar su trámite.</t>
  </si>
  <si>
    <t>Incumplimiento de la meta; diferencia presupuestal de 58.94.</t>
  </si>
  <si>
    <t>GRUPO DE GESTIÓN DE PROYECTOS</t>
  </si>
  <si>
    <t>Establecer cronogramas de revisión periódica con las entidades encargadas de la aprobación de los proyectos.</t>
  </si>
  <si>
    <t>GRUPO DE GESTIÓN DE PORTAFOLIO</t>
  </si>
  <si>
    <t>Incumplimiento de la meta; diferencia presupuestal de 6318.86.</t>
  </si>
  <si>
    <t>GRUPO DE GESTIÓN DE OPORTUNIDADES</t>
  </si>
  <si>
    <t>GRUPO DE GESTIÓN DE BIENES Y SERVICIOS</t>
  </si>
  <si>
    <t>Incumplimiento de la meta; diferencia presupuestal de 3951.36.</t>
  </si>
  <si>
    <t>GRUPO DE GESTIÓN JURÍDICA - CONTRATACIÓN</t>
  </si>
  <si>
    <t>GRUPO DE TECNOLOGIAS DE LA INFORMACIÓN Y LA COMUNICACIÓN - TIC'S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</si>
  <si>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</si>
  <si>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MEJORAMIENTO CONTINUO</t>
  </si>
  <si>
    <t>Realizar un seguimiento mensual más riguroso a la ejecución presupuestal frente a lo estimado para evitar desviaciones.</t>
  </si>
  <si>
    <t>GRUPO DE GESTIÓN DE RECURSOS HUMANOS</t>
  </si>
  <si>
    <t>GRUPO DE GESTIÓN DE SERVICIOS PÚBLICOS</t>
  </si>
  <si>
    <t>Ajustar la planificación de los presupuestos estimados para que sean más acordes a la realidad de la ejecución de los proyectos.</t>
  </si>
  <si>
    <t>GRUPO DE GESTIÓN DEL CONOCIMIENTO</t>
  </si>
  <si>
    <t>GRUPO DE GESTIÓN FINANCIERA</t>
  </si>
  <si>
    <t>GRUPO DE CONTROL INTERNO</t>
  </si>
  <si>
    <t>GRUPO DE DIRECCIONAMIENTO ESTRATÉGICO</t>
  </si>
  <si>
    <t>N° de proyectos con prorrogas</t>
  </si>
  <si>
    <t>Número de proyectos con prorroga</t>
  </si>
  <si>
    <t>Número de proyectos aprobados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</si>
  <si>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</si>
  <si>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 hubo casos reportados.</t>
  </si>
  <si>
    <t>No se reportó información.</t>
  </si>
  <si>
    <t>El resultado de -200,0% no cumple con la meta del 90,0%.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</si>
  <si>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</si>
  <si>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las causas de las prórrogas de los proyectos en mayo para implementar medidas preventivas.</t>
  </si>
  <si>
    <t>Establecer un sistema de seguimiento más riguroso para los proyectos en curso y evitar retrasos.</t>
  </si>
  <si>
    <t>Días</t>
  </si>
  <si>
    <t>Informes de avance y ejecución  proyectos</t>
  </si>
  <si>
    <t>Tiempo proyectado</t>
  </si>
  <si>
    <t>Tiempo Ejecutado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</si>
  <si>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</si>
  <si>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-90 cumple con la meta de &lt;=0.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</si>
  <si>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</si>
  <si>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seguimiento mensual de los tiempos de ejecución.</t>
  </si>
  <si>
    <t>Fortalecer la comunicación entre las áreas involucradas.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</si>
</sst>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0.0"/>
    <numFmt numFmtId="166" formatCode="#,##0.0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b/>
      <sz val="10.0"/>
      <color theme="1"/>
      <name val="Tahoma"/>
    </font>
    <font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 style="double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textRotation="90" vertical="center" wrapText="1"/>
    </xf>
    <xf borderId="1" fillId="2" fontId="4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textRotation="90" vertical="center" wrapText="1"/>
    </xf>
    <xf borderId="0" fillId="0" fontId="8" numFmtId="0" xfId="0" applyFont="1"/>
    <xf borderId="11" fillId="0" fontId="8" numFmtId="49" xfId="0" applyAlignment="1" applyBorder="1" applyFont="1" applyNumberFormat="1">
      <alignment horizontal="center" vertical="top"/>
    </xf>
    <xf borderId="11" fillId="0" fontId="9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horizontal="center" shrinkToFit="0" vertical="center" wrapText="1"/>
    </xf>
    <xf borderId="11" fillId="0" fontId="11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64" xfId="0" applyAlignment="1" applyBorder="1" applyFont="1" applyNumberFormat="1">
      <alignment horizontal="center" shrinkToFit="0" textRotation="90" vertical="center" wrapText="1"/>
    </xf>
    <xf borderId="0" fillId="0" fontId="8" numFmtId="9" xfId="0" applyFont="1" applyNumberFormat="1"/>
    <xf borderId="11" fillId="0" fontId="4" numFmtId="49" xfId="0" applyAlignment="1" applyBorder="1" applyFont="1" applyNumberFormat="1">
      <alignment horizontal="center" shrinkToFit="0" vertical="center" wrapText="1"/>
    </xf>
    <xf borderId="12" fillId="0" fontId="12" numFmtId="165" xfId="0" applyAlignment="1" applyBorder="1" applyFont="1" applyNumberFormat="1">
      <alignment textRotation="90" vertical="center"/>
    </xf>
    <xf borderId="11" fillId="0" fontId="6" numFmtId="166" xfId="0" applyAlignment="1" applyBorder="1" applyFont="1" applyNumberFormat="1">
      <alignment horizontal="center" shrinkToFit="0" textRotation="90" vertical="center" wrapText="1"/>
    </xf>
    <xf borderId="13" fillId="3" fontId="13" numFmtId="0" xfId="0" applyAlignment="1" applyBorder="1" applyFont="1">
      <alignment horizontal="left" vertical="center"/>
    </xf>
    <xf borderId="14" fillId="0" fontId="2" numFmtId="0" xfId="0" applyBorder="1" applyFont="1"/>
    <xf borderId="15" fillId="0" fontId="2" numFmtId="0" xfId="0" applyBorder="1" applyFont="1"/>
    <xf borderId="16" fillId="3" fontId="13" numFmtId="0" xfId="0" applyAlignment="1" applyBorder="1" applyFont="1">
      <alignment horizontal="left" vertical="center"/>
    </xf>
    <xf borderId="17" fillId="0" fontId="2" numFmtId="0" xfId="0" applyBorder="1" applyFont="1"/>
    <xf borderId="0" fillId="0" fontId="13" numFmtId="0" xfId="0" applyAlignment="1" applyFont="1">
      <alignment vertical="center"/>
    </xf>
    <xf borderId="18" fillId="3" fontId="13" numFmtId="0" xfId="0" applyAlignment="1" applyBorder="1" applyFont="1">
      <alignment horizontal="left" vertical="center"/>
    </xf>
    <xf borderId="19" fillId="0" fontId="2" numFmtId="0" xfId="0" applyBorder="1" applyFont="1"/>
    <xf borderId="20" fillId="0" fontId="2" numFmtId="0" xfId="0" applyBorder="1" applyFont="1"/>
    <xf borderId="21" fillId="3" fontId="12" numFmtId="0" xfId="0" applyAlignment="1" applyBorder="1" applyFont="1">
      <alignment horizontal="left" vertical="center"/>
    </xf>
    <xf borderId="22" fillId="3" fontId="12" numFmtId="0" xfId="0" applyAlignment="1" applyBorder="1" applyFont="1">
      <alignment horizontal="left" vertical="center"/>
    </xf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1" fillId="3" fontId="13" numFmtId="0" xfId="0" applyAlignment="1" applyBorder="1" applyFont="1">
      <alignment horizontal="left" vertical="center"/>
    </xf>
    <xf borderId="26" fillId="3" fontId="13" numFmtId="0" xfId="0" applyAlignment="1" applyBorder="1" applyFont="1">
      <alignment horizontal="left" vertical="center"/>
    </xf>
    <xf borderId="27" fillId="0" fontId="2" numFmtId="0" xfId="0" applyBorder="1" applyFont="1"/>
    <xf borderId="28" fillId="0" fontId="2" numFmtId="0" xfId="0" applyBorder="1" applyFont="1"/>
    <xf borderId="29" fillId="3" fontId="14" numFmtId="0" xfId="0" applyAlignment="1" applyBorder="1" applyFont="1">
      <alignment horizontal="right" vertical="center"/>
    </xf>
    <xf borderId="30" fillId="3" fontId="12" numFmtId="2" xfId="0" applyAlignment="1" applyBorder="1" applyFont="1" applyNumberFormat="1">
      <alignment horizontal="left" vertical="center"/>
    </xf>
    <xf borderId="31" fillId="0" fontId="2" numFmtId="0" xfId="0" applyBorder="1" applyFont="1"/>
    <xf borderId="32" fillId="7" fontId="14" numFmtId="0" xfId="0" applyAlignment="1" applyBorder="1" applyFill="1" applyFont="1">
      <alignment horizontal="center" shrinkToFit="0" vertical="center" wrapText="1"/>
    </xf>
    <xf borderId="33" fillId="0" fontId="2" numFmtId="0" xfId="0" applyBorder="1" applyFont="1"/>
    <xf borderId="34" fillId="0" fontId="2" numFmtId="0" xfId="0" applyBorder="1" applyFont="1"/>
    <xf borderId="35" fillId="7" fontId="14" numFmtId="0" xfId="0" applyAlignment="1" applyBorder="1" applyFont="1">
      <alignment horizontal="center" shrinkToFit="0" textRotation="90" vertical="center" wrapText="1"/>
    </xf>
    <xf borderId="36" fillId="7" fontId="14" numFmtId="0" xfId="0" applyAlignment="1" applyBorder="1" applyFont="1">
      <alignment horizontal="center" shrinkToFit="0" textRotation="90" vertical="center" wrapText="1"/>
    </xf>
    <xf borderId="16" fillId="7" fontId="14" numFmtId="0" xfId="0" applyAlignment="1" applyBorder="1" applyFont="1">
      <alignment horizontal="center" vertical="center"/>
    </xf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21" fillId="7" fontId="14" numFmtId="0" xfId="0" applyAlignment="1" applyBorder="1" applyFont="1">
      <alignment horizontal="center" shrinkToFit="0" vertical="center" wrapText="1"/>
    </xf>
    <xf borderId="26" fillId="3" fontId="15" numFmtId="0" xfId="0" applyAlignment="1" applyBorder="1" applyFont="1">
      <alignment horizontal="left" shrinkToFit="0" vertical="center" wrapText="1"/>
    </xf>
    <xf borderId="42" fillId="0" fontId="15" numFmtId="0" xfId="0" applyAlignment="1" applyBorder="1" applyFont="1">
      <alignment horizontal="center" shrinkToFit="0" vertical="center" wrapText="1"/>
    </xf>
    <xf borderId="43" fillId="3" fontId="15" numFmtId="0" xfId="0" applyAlignment="1" applyBorder="1" applyFont="1">
      <alignment horizontal="left" shrinkToFit="0" vertical="center" wrapText="1"/>
    </xf>
    <xf borderId="42" fillId="3" fontId="15" numFmtId="9" xfId="0" applyAlignment="1" applyBorder="1" applyFont="1" applyNumberFormat="1">
      <alignment horizontal="center" shrinkToFit="0" vertical="center" wrapText="1"/>
    </xf>
    <xf borderId="42" fillId="3" fontId="15" numFmtId="0" xfId="0" applyAlignment="1" applyBorder="1" applyFont="1">
      <alignment horizontal="center" shrinkToFit="0" vertical="center" wrapText="1"/>
    </xf>
    <xf borderId="43" fillId="0" fontId="14" numFmtId="0" xfId="0" applyAlignment="1" applyBorder="1" applyFont="1">
      <alignment horizontal="center" shrinkToFit="0" vertical="center" wrapText="1"/>
    </xf>
    <xf borderId="44" fillId="3" fontId="12" numFmtId="0" xfId="0" applyAlignment="1" applyBorder="1" applyFont="1">
      <alignment horizontal="left" shrinkToFit="0" vertical="center" wrapText="1"/>
    </xf>
    <xf borderId="45" fillId="0" fontId="2" numFmtId="0" xfId="0" applyBorder="1" applyFont="1"/>
    <xf borderId="46" fillId="0" fontId="2" numFmtId="0" xfId="0" applyBorder="1" applyFont="1"/>
    <xf borderId="47" fillId="8" fontId="16" numFmtId="0" xfId="0" applyAlignment="1" applyBorder="1" applyFill="1" applyFont="1">
      <alignment horizontal="center"/>
    </xf>
    <xf borderId="48" fillId="0" fontId="2" numFmtId="0" xfId="0" applyBorder="1" applyFont="1"/>
    <xf borderId="49" fillId="0" fontId="15" numFmtId="0" xfId="0" applyAlignment="1" applyBorder="1" applyFont="1">
      <alignment horizontal="left" shrinkToFit="0" vertical="center" wrapText="1"/>
    </xf>
    <xf borderId="50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0" fillId="0" fontId="17" numFmtId="0" xfId="0" applyFont="1"/>
    <xf borderId="53" fillId="3" fontId="12" numFmtId="0" xfId="0" applyAlignment="1" applyBorder="1" applyFont="1">
      <alignment horizontal="left" vertical="center"/>
    </xf>
    <xf borderId="54" fillId="0" fontId="2" numFmtId="0" xfId="0" applyBorder="1" applyFont="1"/>
    <xf borderId="55" fillId="0" fontId="2" numFmtId="0" xfId="0" applyBorder="1" applyFont="1"/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center" vertical="center"/>
    </xf>
    <xf borderId="13" fillId="7" fontId="12" numFmtId="0" xfId="0" applyAlignment="1" applyBorder="1" applyFont="1">
      <alignment horizontal="center" vertical="center"/>
    </xf>
    <xf borderId="0" fillId="0" fontId="18" numFmtId="0" xfId="0" applyFont="1"/>
    <xf borderId="0" fillId="0" fontId="13" numFmtId="9" xfId="0" applyAlignment="1" applyFont="1" applyNumberFormat="1">
      <alignment horizontal="center" vertical="center"/>
    </xf>
    <xf borderId="18" fillId="7" fontId="12" numFmtId="0" xfId="0" applyAlignment="1" applyBorder="1" applyFont="1">
      <alignment horizontal="center" vertical="center"/>
    </xf>
    <xf borderId="12" fillId="7" fontId="12" numFmtId="0" xfId="0" applyAlignment="1" applyBorder="1" applyFont="1">
      <alignment horizontal="center" vertical="center"/>
    </xf>
    <xf borderId="56" fillId="7" fontId="12" numFmtId="0" xfId="0" applyAlignment="1" applyBorder="1" applyFont="1">
      <alignment horizontal="center" vertical="center"/>
    </xf>
    <xf borderId="18" fillId="0" fontId="13" numFmtId="0" xfId="0" applyAlignment="1" applyBorder="1" applyFont="1">
      <alignment horizontal="left" vertical="center"/>
    </xf>
    <xf borderId="12" fillId="0" fontId="13" numFmtId="9" xfId="0" applyAlignment="1" applyBorder="1" applyFont="1" applyNumberFormat="1">
      <alignment vertical="center"/>
    </xf>
    <xf borderId="12" fillId="0" fontId="13" numFmtId="165" xfId="0" applyAlignment="1" applyBorder="1" applyFont="1" applyNumberFormat="1">
      <alignment vertical="center"/>
    </xf>
    <xf borderId="56" fillId="3" fontId="12" numFmtId="9" xfId="0" applyAlignment="1" applyBorder="1" applyFont="1" applyNumberFormat="1">
      <alignment vertical="center"/>
    </xf>
    <xf borderId="12" fillId="0" fontId="13" numFmtId="164" xfId="0" applyAlignment="1" applyBorder="1" applyFont="1" applyNumberFormat="1">
      <alignment vertical="center"/>
    </xf>
    <xf borderId="56" fillId="3" fontId="12" numFmtId="165" xfId="0" applyAlignment="1" applyBorder="1" applyFont="1" applyNumberFormat="1">
      <alignment vertical="center"/>
    </xf>
    <xf borderId="18" fillId="9" fontId="12" numFmtId="0" xfId="0" applyAlignment="1" applyBorder="1" applyFill="1" applyFont="1">
      <alignment horizontal="left" vertical="center"/>
    </xf>
    <xf borderId="56" fillId="3" fontId="12" numFmtId="164" xfId="0" applyAlignment="1" applyBorder="1" applyFont="1" applyNumberFormat="1">
      <alignment vertical="center"/>
    </xf>
    <xf borderId="12" fillId="3" fontId="13" numFmtId="164" xfId="0" applyAlignment="1" applyBorder="1" applyFont="1" applyNumberFormat="1">
      <alignment horizontal="right" vertical="center"/>
    </xf>
    <xf borderId="56" fillId="3" fontId="13" numFmtId="164" xfId="0" applyAlignment="1" applyBorder="1" applyFont="1" applyNumberFormat="1">
      <alignment horizontal="right" vertical="center"/>
    </xf>
    <xf borderId="57" fillId="3" fontId="12" numFmtId="0" xfId="0" applyAlignment="1" applyBorder="1" applyFont="1">
      <alignment horizontal="center" textRotation="90" vertical="center"/>
    </xf>
    <xf borderId="12" fillId="0" fontId="15" numFmtId="0" xfId="0" applyAlignment="1" applyBorder="1" applyFont="1">
      <alignment horizontal="left" shrinkToFit="0" vertical="center" wrapText="1"/>
    </xf>
    <xf borderId="12" fillId="0" fontId="13" numFmtId="0" xfId="0" applyAlignment="1" applyBorder="1" applyFont="1">
      <alignment readingOrder="0" vertical="center"/>
    </xf>
    <xf borderId="12" fillId="3" fontId="15" numFmtId="166" xfId="0" applyAlignment="1" applyBorder="1" applyFont="1" applyNumberFormat="1">
      <alignment horizontal="right" vertical="center"/>
    </xf>
    <xf borderId="12" fillId="3" fontId="15" numFmtId="164" xfId="0" applyAlignment="1" applyBorder="1" applyFont="1" applyNumberFormat="1">
      <alignment horizontal="right" vertical="center"/>
    </xf>
    <xf borderId="56" fillId="3" fontId="13" numFmtId="0" xfId="0" applyAlignment="1" applyBorder="1" applyFont="1">
      <alignment vertical="center"/>
    </xf>
    <xf borderId="58" fillId="0" fontId="2" numFmtId="0" xfId="0" applyBorder="1" applyFont="1"/>
    <xf borderId="12" fillId="0" fontId="13" numFmtId="0" xfId="0" applyAlignment="1" applyBorder="1" applyFont="1">
      <alignment readingOrder="0" vertical="center"/>
    </xf>
    <xf borderId="56" fillId="3" fontId="15" numFmtId="166" xfId="0" applyAlignment="1" applyBorder="1" applyFont="1" applyNumberFormat="1">
      <alignment horizontal="right" vertical="center"/>
    </xf>
    <xf borderId="12" fillId="0" fontId="15" numFmtId="166" xfId="0" applyAlignment="1" applyBorder="1" applyFont="1" applyNumberFormat="1">
      <alignment readingOrder="0" vertical="center"/>
    </xf>
    <xf borderId="12" fillId="0" fontId="13" numFmtId="0" xfId="0" applyAlignment="1" applyBorder="1" applyFont="1">
      <alignment vertical="center"/>
    </xf>
    <xf borderId="59" fillId="0" fontId="2" numFmtId="0" xfId="0" applyBorder="1" applyFont="1"/>
    <xf borderId="56" fillId="3" fontId="15" numFmtId="166" xfId="0" applyAlignment="1" applyBorder="1" applyFont="1" applyNumberFormat="1">
      <alignment vertical="center"/>
    </xf>
    <xf borderId="42" fillId="0" fontId="15" numFmtId="0" xfId="0" applyAlignment="1" applyBorder="1" applyFont="1">
      <alignment horizontal="left" shrinkToFit="0" vertical="center" wrapText="1"/>
    </xf>
    <xf borderId="42" fillId="0" fontId="13" numFmtId="0" xfId="0" applyAlignment="1" applyBorder="1" applyFont="1">
      <alignment vertical="center"/>
    </xf>
    <xf borderId="60" fillId="3" fontId="13" numFmtId="0" xfId="0" applyAlignment="1" applyBorder="1" applyFont="1">
      <alignment vertical="center"/>
    </xf>
    <xf borderId="32" fillId="3" fontId="12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horizontal="left" shrinkToFit="0" vertical="top" wrapText="1"/>
    </xf>
    <xf borderId="61" fillId="3" fontId="12" numFmtId="9" xfId="0" applyAlignment="1" applyBorder="1" applyFont="1" applyNumberFormat="1">
      <alignment horizontal="center" vertical="center"/>
    </xf>
    <xf borderId="62" fillId="0" fontId="2" numFmtId="0" xfId="0" applyBorder="1" applyFont="1"/>
    <xf borderId="63" fillId="0" fontId="2" numFmtId="0" xfId="0" applyBorder="1" applyFont="1"/>
    <xf borderId="42" fillId="0" fontId="15" numFmtId="0" xfId="0" applyAlignment="1" applyBorder="1" applyFont="1">
      <alignment horizontal="left" shrinkToFit="0" vertical="top" wrapText="1"/>
    </xf>
    <xf borderId="49" fillId="0" fontId="2" numFmtId="0" xfId="0" applyBorder="1" applyFont="1"/>
    <xf borderId="64" fillId="0" fontId="2" numFmtId="0" xfId="0" applyBorder="1" applyFont="1"/>
    <xf borderId="65" fillId="4" fontId="12" numFmtId="0" xfId="0" applyAlignment="1" applyBorder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2" numFmtId="0" xfId="0" applyAlignment="1" applyBorder="1" applyFont="1">
      <alignment horizontal="center" vertical="center"/>
    </xf>
    <xf borderId="65" fillId="6" fontId="12" numFmtId="0" xfId="0" applyAlignment="1" applyBorder="1" applyFont="1">
      <alignment horizontal="center" vertical="center"/>
    </xf>
    <xf borderId="68" fillId="0" fontId="2" numFmtId="0" xfId="0" applyBorder="1" applyFont="1"/>
    <xf borderId="61" fillId="3" fontId="12" numFmtId="9" xfId="0" applyAlignment="1" applyBorder="1" applyFont="1" applyNumberFormat="1">
      <alignment horizontal="center" shrinkToFit="0" vertical="center" wrapText="1"/>
    </xf>
    <xf borderId="69" fillId="3" fontId="12" numFmtId="0" xfId="0" applyAlignment="1" applyBorder="1" applyFont="1">
      <alignment horizontal="center" vertical="center"/>
    </xf>
    <xf borderId="61" fillId="3" fontId="13" numFmtId="0" xfId="0" applyAlignment="1" applyBorder="1" applyFont="1">
      <alignment horizontal="center" vertical="center"/>
    </xf>
    <xf borderId="13" fillId="3" fontId="19" numFmtId="0" xfId="0" applyAlignment="1" applyBorder="1" applyFont="1">
      <alignment horizontal="left" vertical="center"/>
    </xf>
    <xf borderId="16" fillId="3" fontId="20" numFmtId="0" xfId="0" applyAlignment="1" applyBorder="1" applyFont="1">
      <alignment horizontal="center" vertical="center"/>
    </xf>
    <xf borderId="44" fillId="3" fontId="13" numFmtId="0" xfId="0" applyAlignment="1" applyBorder="1" applyFont="1">
      <alignment horizontal="center" vertical="center"/>
    </xf>
    <xf borderId="18" fillId="0" fontId="15" numFmtId="0" xfId="0" applyAlignment="1" applyBorder="1" applyFont="1">
      <alignment horizontal="left" readingOrder="0" shrinkToFit="0" vertical="top" wrapText="1"/>
    </xf>
    <xf borderId="21" fillId="0" fontId="15" numFmtId="17" xfId="0" applyAlignment="1" applyBorder="1" applyFont="1" applyNumberFormat="1">
      <alignment horizontal="center" shrinkToFit="0" vertical="center" wrapText="1"/>
    </xf>
    <xf borderId="21" fillId="0" fontId="15" numFmtId="17" xfId="0" applyAlignment="1" applyBorder="1" applyFont="1" applyNumberFormat="1">
      <alignment horizontal="center" shrinkToFit="0" vertical="top" wrapText="1"/>
    </xf>
    <xf borderId="26" fillId="0" fontId="15" numFmtId="0" xfId="0" applyAlignment="1" applyBorder="1" applyFont="1">
      <alignment horizontal="left" readingOrder="0" shrinkToFit="0" vertical="top" wrapText="1"/>
    </xf>
    <xf borderId="43" fillId="0" fontId="15" numFmtId="0" xfId="0" applyAlignment="1" applyBorder="1" applyFont="1">
      <alignment horizontal="left" shrinkToFit="0" vertical="top" wrapText="1"/>
    </xf>
    <xf borderId="70" fillId="8" fontId="13" numFmtId="0" xfId="0" applyAlignment="1" applyBorder="1" applyFont="1">
      <alignment horizontal="center" vertical="center"/>
    </xf>
    <xf borderId="71" fillId="0" fontId="2" numFmtId="0" xfId="0" applyBorder="1" applyFont="1"/>
    <xf borderId="12" fillId="0" fontId="12" numFmtId="9" xfId="0" applyAlignment="1" applyBorder="1" applyFont="1" applyNumberFormat="1">
      <alignment vertical="center"/>
    </xf>
    <xf borderId="12" fillId="0" fontId="12" numFmtId="165" xfId="0" applyAlignment="1" applyBorder="1" applyFont="1" applyNumberFormat="1">
      <alignment vertical="center"/>
    </xf>
    <xf borderId="12" fillId="0" fontId="15" numFmtId="0" xfId="0" applyAlignment="1" applyBorder="1" applyFont="1">
      <alignment readingOrder="0" vertical="center"/>
    </xf>
    <xf borderId="12" fillId="0" fontId="15" numFmtId="0" xfId="0" applyAlignment="1" applyBorder="1" applyFont="1">
      <alignment readingOrder="0" vertical="center"/>
    </xf>
    <xf borderId="12" fillId="0" fontId="12" numFmtId="164" xfId="0" applyAlignment="1" applyBorder="1" applyFont="1" applyNumberFormat="1">
      <alignment vertical="center"/>
    </xf>
    <xf borderId="12" fillId="3" fontId="13" numFmtId="165" xfId="0" applyAlignment="1" applyBorder="1" applyFont="1" applyNumberFormat="1">
      <alignment horizontal="right" vertical="center"/>
    </xf>
    <xf borderId="56" fillId="3" fontId="13" numFmtId="165" xfId="0" applyAlignment="1" applyBorder="1" applyFont="1" applyNumberFormat="1">
      <alignment horizontal="right" vertical="center"/>
    </xf>
    <xf borderId="57" fillId="3" fontId="20" numFmtId="0" xfId="0" applyAlignment="1" applyBorder="1" applyFont="1">
      <alignment horizontal="center" textRotation="90" vertical="center"/>
    </xf>
    <xf borderId="12" fillId="0" fontId="13" numFmtId="166" xfId="0" applyAlignment="1" applyBorder="1" applyFont="1" applyNumberFormat="1">
      <alignment readingOrder="0" vertical="center"/>
    </xf>
    <xf borderId="56" fillId="3" fontId="13" numFmtId="166" xfId="0" applyAlignment="1" applyBorder="1" applyFont="1" applyNumberFormat="1">
      <alignment vertical="center"/>
    </xf>
  </cellXfs>
  <cellStyles count="1">
    <cellStyle xfId="0" name="Normal" builtinId="0"/>
  </cellStyles>
  <dxfs count="4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'01'!$C$15:$N$15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'01'!$C$16:$N$16</c:f>
              <c:numCache/>
            </c:numRef>
          </c:val>
          <c:smooth val="0"/>
        </c:ser>
        <c:axId val="191199733"/>
        <c:axId val="2006299421"/>
      </c:lineChart>
      <c:catAx>
        <c:axId val="1911997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06299421"/>
      </c:catAx>
      <c:valAx>
        <c:axId val="20062994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119973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1793736"/>
        <c:axId val="1917974871"/>
      </c:lineChart>
      <c:catAx>
        <c:axId val="11793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17974871"/>
      </c:catAx>
      <c:valAx>
        <c:axId val="19179748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79373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'03'!$C$15:$N$15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'03'!$C$16:$N$16</c:f>
              <c:numCache/>
            </c:numRef>
          </c:val>
          <c:smooth val="0"/>
        </c:ser>
        <c:ser>
          <c:idx val="3"/>
          <c:order val="3"/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'03'!$C$17:$N$17</c:f>
              <c:numCache/>
            </c:numRef>
          </c:val>
          <c:smooth val="0"/>
        </c:ser>
        <c:axId val="973700628"/>
        <c:axId val="904484614"/>
      </c:lineChart>
      <c:catAx>
        <c:axId val="9737006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04484614"/>
      </c:catAx>
      <c:valAx>
        <c:axId val="9044846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7370062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'04'!$C$12:$N$12</c:f>
            </c:strRef>
          </c:cat>
          <c:val>
            <c:numRef>
              <c:f>'04'!$C$15:$N$15</c:f>
              <c:numCache/>
            </c:numRef>
          </c:val>
          <c:smooth val="0"/>
        </c:ser>
        <c:axId val="684279818"/>
        <c:axId val="711917079"/>
      </c:lineChart>
      <c:catAx>
        <c:axId val="6842798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11917079"/>
      </c:catAx>
      <c:valAx>
        <c:axId val="7119170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8427981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'05'!$C$12:$N$12</c:f>
            </c:strRef>
          </c:cat>
          <c:val>
            <c:numRef>
              <c:f>'05'!$C$14:$N$14</c:f>
              <c:numCache/>
            </c:numRef>
          </c:val>
          <c:smooth val="0"/>
        </c:ser>
        <c:axId val="2015192476"/>
        <c:axId val="63664804"/>
      </c:lineChart>
      <c:catAx>
        <c:axId val="20151924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3664804"/>
      </c:catAx>
      <c:valAx>
        <c:axId val="636648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1519247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54380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67ef372d-78fb-47bd-96fc-0a16024eb582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22T14:24:03.00" personId="{67ef372d-78fb-47bd-96fc-0a16024eb582}" id="{b08cbb88-a1ab-4554-a76f-e326188c0bfa}" done="0">
    <x18tc:text xml:space="preserve">Importante aquí establecer para cada indicador la meta final deseada de forma razonable, que se proyecta al cierre de la presente vigencia</x18tc:text>
  </x18tc:threadedComment>
  <x18tc:threadedComment ref="J2" dT="2026-07-22T14:24:03.00" personId="{67ef372d-78fb-47bd-96fc-0a16024eb582}" id="{aec11342-57d2-403d-9427-a22789df3d9d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2" width="4.29"/>
    <col customWidth="1" min="23" max="23" width="3.86"/>
    <col customWidth="1" min="24" max="24" width="4.29"/>
    <col customWidth="1" min="25" max="25" width="7.29"/>
    <col customWidth="1" hidden="1" min="26" max="26" width="10.71"/>
    <col customWidth="1" min="27" max="27" width="5.86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  <c r="AA3" s="20"/>
    </row>
    <row r="4" ht="57.75" customHeight="1">
      <c r="A4" s="21" t="s">
        <v>27</v>
      </c>
      <c r="B4" s="22" t="s">
        <v>28</v>
      </c>
      <c r="C4" s="23" t="s">
        <v>29</v>
      </c>
      <c r="D4" s="24" t="s">
        <v>30</v>
      </c>
      <c r="E4" s="25" t="s">
        <v>31</v>
      </c>
      <c r="F4" s="25" t="s">
        <v>32</v>
      </c>
      <c r="G4" s="26" t="s">
        <v>33</v>
      </c>
      <c r="H4" s="26" t="s">
        <v>34</v>
      </c>
      <c r="I4" s="26" t="s">
        <v>35</v>
      </c>
      <c r="J4" s="27">
        <v>0.9</v>
      </c>
      <c r="K4" s="27">
        <v>0.95</v>
      </c>
      <c r="L4" s="27">
        <f>'01'!$O$15</f>
        <v>0.3333333333</v>
      </c>
      <c r="M4" s="27" t="str">
        <f>'01'!$C$15</f>
        <v>-</v>
      </c>
      <c r="N4" s="27" t="str">
        <f>'01'!$D$15</f>
        <v>-</v>
      </c>
      <c r="O4" s="27">
        <f>'01'!$E$15</f>
        <v>0</v>
      </c>
      <c r="P4" s="27">
        <f>'01'!$F$15</f>
        <v>0</v>
      </c>
      <c r="Q4" s="27">
        <f>'01'!$G$15</f>
        <v>0.3333333333</v>
      </c>
      <c r="R4" s="27" t="str">
        <f>'01'!$H$15</f>
        <v>-</v>
      </c>
      <c r="S4" s="27" t="str">
        <f>'01'!$I$15</f>
        <v>-</v>
      </c>
      <c r="T4" s="27" t="str">
        <f>'01'!$J$15</f>
        <v>-</v>
      </c>
      <c r="U4" s="27" t="str">
        <f>'01'!$K$15</f>
        <v>-</v>
      </c>
      <c r="V4" s="27">
        <f>'01'!$L$15</f>
        <v>0</v>
      </c>
      <c r="W4" s="27">
        <f>'01'!$M$15</f>
        <v>0</v>
      </c>
      <c r="X4" s="27">
        <f>'01'!$N$15</f>
        <v>0</v>
      </c>
      <c r="Y4" s="28"/>
      <c r="Z4" s="20"/>
      <c r="AA4" s="20"/>
    </row>
    <row r="5" ht="60.75" customHeight="1">
      <c r="A5" s="21" t="s">
        <v>36</v>
      </c>
      <c r="B5" s="22" t="s">
        <v>37</v>
      </c>
      <c r="C5" s="23" t="s">
        <v>38</v>
      </c>
      <c r="D5" s="24" t="s">
        <v>39</v>
      </c>
      <c r="E5" s="25" t="s">
        <v>40</v>
      </c>
      <c r="F5" s="25" t="s">
        <v>41</v>
      </c>
      <c r="G5" s="29" t="s">
        <v>42</v>
      </c>
      <c r="H5" s="29" t="s">
        <v>43</v>
      </c>
      <c r="I5" s="29" t="s">
        <v>44</v>
      </c>
      <c r="J5" s="30" t="s">
        <v>45</v>
      </c>
      <c r="K5" s="30" t="s">
        <v>46</v>
      </c>
      <c r="L5" s="31">
        <f>'02'!$O$15</f>
        <v>2660.539672</v>
      </c>
      <c r="M5" s="31" t="str">
        <f>'02'!$C$15</f>
        <v>-</v>
      </c>
      <c r="N5" s="31">
        <f>'02'!$D$15</f>
        <v>3047.986787</v>
      </c>
      <c r="O5" s="31">
        <f>'02'!$E$15</f>
        <v>-307.368074</v>
      </c>
      <c r="P5" s="31">
        <f>'02'!$F$15</f>
        <v>1469.833426</v>
      </c>
      <c r="Q5" s="31" t="str">
        <f>'02'!$G$15</f>
        <v>-</v>
      </c>
      <c r="R5" s="31" t="str">
        <f>'02'!$H$15</f>
        <v>-</v>
      </c>
      <c r="S5" s="31">
        <f>'02'!$I$15</f>
        <v>20668.09359</v>
      </c>
      <c r="T5" s="31" t="str">
        <f>'02'!$J$15</f>
        <v>-</v>
      </c>
      <c r="U5" s="31">
        <f>'02'!$K$15</f>
        <v>4001.277185</v>
      </c>
      <c r="V5" s="31">
        <f>'02'!$L$15</f>
        <v>58.948296</v>
      </c>
      <c r="W5" s="31">
        <f>'02'!$M$15</f>
        <v>6318.861605</v>
      </c>
      <c r="X5" s="31">
        <f>'02'!$N$15</f>
        <v>3951.363476</v>
      </c>
      <c r="Y5" s="20"/>
      <c r="Z5" s="20"/>
      <c r="AA5" s="20"/>
    </row>
    <row r="6" ht="60.75" customHeight="1">
      <c r="A6" s="21" t="s">
        <v>48</v>
      </c>
      <c r="B6" s="22" t="s">
        <v>49</v>
      </c>
      <c r="C6" s="23" t="s">
        <v>50</v>
      </c>
      <c r="D6" s="24" t="s">
        <v>51</v>
      </c>
      <c r="E6" s="25" t="s">
        <v>52</v>
      </c>
      <c r="F6" s="25" t="s">
        <v>32</v>
      </c>
      <c r="G6" s="26" t="s">
        <v>53</v>
      </c>
      <c r="H6" s="26" t="s">
        <v>54</v>
      </c>
      <c r="I6" s="26" t="s">
        <v>55</v>
      </c>
      <c r="J6" s="27">
        <v>0.7</v>
      </c>
      <c r="K6" s="27">
        <v>0.8</v>
      </c>
      <c r="L6" s="27">
        <f>'03'!$O$15</f>
        <v>0.6</v>
      </c>
      <c r="M6" s="27" t="str">
        <f>'03'!$C$15</f>
        <v>#DIV/0!</v>
      </c>
      <c r="N6" s="27">
        <f>'03'!$D$15</f>
        <v>0.04</v>
      </c>
      <c r="O6" s="27" t="str">
        <f>'03'!$E$15</f>
        <v>#DIV/0!</v>
      </c>
      <c r="P6" s="27">
        <f>'03'!$F$15</f>
        <v>0.08</v>
      </c>
      <c r="Q6" s="27" t="str">
        <f>'03'!$G$15</f>
        <v>#DIV/0!</v>
      </c>
      <c r="R6" s="27">
        <f>'03'!$H$15</f>
        <v>0.08</v>
      </c>
      <c r="S6" s="27" t="str">
        <f>'03'!$I$15</f>
        <v>#DIV/0!</v>
      </c>
      <c r="T6" s="27">
        <f>'03'!$J$15</f>
        <v>0.08</v>
      </c>
      <c r="U6" s="27" t="str">
        <f>'03'!$K$15</f>
        <v>#DIV/0!</v>
      </c>
      <c r="V6" s="27">
        <f>'03'!$L$15</f>
        <v>0.24</v>
      </c>
      <c r="W6" s="27" t="str">
        <f>'03'!$M$15</f>
        <v>#DIV/0!</v>
      </c>
      <c r="X6" s="27">
        <f>'03'!$N$15</f>
        <v>0.6</v>
      </c>
      <c r="Y6" s="28"/>
      <c r="Z6" s="20"/>
      <c r="AA6" s="28"/>
    </row>
    <row r="7">
      <c r="A7" s="21" t="s">
        <v>59</v>
      </c>
      <c r="B7" s="22" t="s">
        <v>60</v>
      </c>
      <c r="C7" s="23" t="s">
        <v>61</v>
      </c>
      <c r="D7" s="24" t="s">
        <v>62</v>
      </c>
      <c r="E7" s="25" t="s">
        <v>31</v>
      </c>
      <c r="F7" s="25" t="s">
        <v>41</v>
      </c>
      <c r="G7" s="26" t="s">
        <v>53</v>
      </c>
      <c r="H7" s="26" t="s">
        <v>54</v>
      </c>
      <c r="I7" s="26" t="s">
        <v>55</v>
      </c>
      <c r="J7" s="27">
        <v>0.9</v>
      </c>
      <c r="K7" s="27">
        <v>0.9</v>
      </c>
      <c r="L7" s="27">
        <f>'04'!$O$15</f>
        <v>0.125</v>
      </c>
      <c r="M7" s="27" t="str">
        <f>'04'!$C$15</f>
        <v>#DIV/0!</v>
      </c>
      <c r="N7" s="27" t="str">
        <f>'04'!$D$15</f>
        <v>#DIV/0!</v>
      </c>
      <c r="O7" s="27" t="str">
        <f>'04'!$E$15</f>
        <v>#DIV/0!</v>
      </c>
      <c r="P7" s="27" t="str">
        <f>'04'!$F$15</f>
        <v>#DIV/0!</v>
      </c>
      <c r="Q7" s="27" t="str">
        <f>'04'!$G$15</f>
        <v>#DIV/0!</v>
      </c>
      <c r="R7" s="27">
        <f>'04'!$H$15</f>
        <v>0</v>
      </c>
      <c r="S7" s="27" t="str">
        <f>'04'!$I$15</f>
        <v>#DIV/0!</v>
      </c>
      <c r="T7" s="27" t="str">
        <f>'04'!$J$15</f>
        <v>#DIV/0!</v>
      </c>
      <c r="U7" s="27" t="str">
        <f>'04'!$K$15</f>
        <v>#DIV/0!</v>
      </c>
      <c r="V7" s="27" t="str">
        <f>'04'!$L$15</f>
        <v>#DIV/0!</v>
      </c>
      <c r="W7" s="27" t="str">
        <f>'04'!$M$15</f>
        <v>#DIV/0!</v>
      </c>
      <c r="X7" s="27">
        <f>'04'!$N$15</f>
        <v>0.3333333333</v>
      </c>
      <c r="Y7" s="28"/>
      <c r="Z7" s="20"/>
      <c r="AA7" s="28"/>
    </row>
    <row r="8" ht="69.0" customHeight="1">
      <c r="A8" s="21" t="s">
        <v>71</v>
      </c>
      <c r="B8" s="22" t="s">
        <v>73</v>
      </c>
      <c r="C8" s="23" t="s">
        <v>74</v>
      </c>
      <c r="D8" s="24" t="s">
        <v>75</v>
      </c>
      <c r="E8" s="25" t="s">
        <v>40</v>
      </c>
      <c r="F8" s="25" t="s">
        <v>76</v>
      </c>
      <c r="G8" s="29" t="s">
        <v>42</v>
      </c>
      <c r="H8" s="29" t="s">
        <v>43</v>
      </c>
      <c r="I8" s="29" t="s">
        <v>44</v>
      </c>
      <c r="J8" s="30" t="s">
        <v>45</v>
      </c>
      <c r="K8" s="30" t="s">
        <v>45</v>
      </c>
      <c r="L8" s="31">
        <f>'05'!$O$15</f>
        <v>0</v>
      </c>
      <c r="M8" s="31" t="str">
        <f>'05'!$C$15</f>
        <v>-</v>
      </c>
      <c r="N8" s="31" t="str">
        <f>'05'!$D$15</f>
        <v>-</v>
      </c>
      <c r="O8" s="31">
        <f>'05'!$E$15</f>
        <v>0</v>
      </c>
      <c r="P8" s="31">
        <f>'05'!$F$15</f>
        <v>-90</v>
      </c>
      <c r="Q8" s="31">
        <f>'05'!$G$15</f>
        <v>0</v>
      </c>
      <c r="R8" s="31" t="str">
        <f>'05'!$H$15</f>
        <v>-</v>
      </c>
      <c r="S8" s="31" t="str">
        <f>'05'!$I$15</f>
        <v>-</v>
      </c>
      <c r="T8" s="31" t="str">
        <f>'05'!$J$15</f>
        <v>-</v>
      </c>
      <c r="U8" s="31" t="str">
        <f>'05'!$K$15</f>
        <v>-</v>
      </c>
      <c r="V8" s="31">
        <f>'05'!$L$15</f>
        <v>0</v>
      </c>
      <c r="W8" s="31">
        <f>'05'!$M$15</f>
        <v>0</v>
      </c>
      <c r="X8" s="31">
        <f>'05'!$N$15</f>
        <v>0</v>
      </c>
      <c r="Y8" s="20"/>
      <c r="Z8" s="20"/>
      <c r="AA8" s="20"/>
    </row>
    <row r="9" ht="6.0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9"/>
    </row>
    <row r="11">
      <c r="Z11" s="80" t="s">
        <v>81</v>
      </c>
    </row>
    <row r="12">
      <c r="Z12" s="80" t="s">
        <v>84</v>
      </c>
    </row>
    <row r="13">
      <c r="Z13" s="80" t="s">
        <v>85</v>
      </c>
    </row>
    <row r="14">
      <c r="Z14" s="80" t="s">
        <v>86</v>
      </c>
    </row>
    <row r="15">
      <c r="Z15" s="80" t="s">
        <v>87</v>
      </c>
    </row>
    <row r="16">
      <c r="Z16" s="80" t="s">
        <v>88</v>
      </c>
    </row>
    <row r="17">
      <c r="Z17" s="80" t="s">
        <v>89</v>
      </c>
    </row>
    <row r="18">
      <c r="Z18" s="80" t="s">
        <v>90</v>
      </c>
    </row>
    <row r="19">
      <c r="Z19" s="80" t="s">
        <v>91</v>
      </c>
    </row>
    <row r="20">
      <c r="Z20" s="80" t="s">
        <v>92</v>
      </c>
    </row>
    <row r="21" ht="15.75" customHeight="1">
      <c r="Z21" s="80" t="s">
        <v>93</v>
      </c>
    </row>
    <row r="22" ht="15.75" customHeight="1">
      <c r="Z22" s="80" t="s">
        <v>94</v>
      </c>
    </row>
    <row r="23" ht="15.75" customHeight="1">
      <c r="Z23" s="80" t="s">
        <v>95</v>
      </c>
    </row>
    <row r="24" ht="15.75" customHeight="1"/>
    <row r="25" ht="15.75" customHeight="1">
      <c r="Z25" s="80" t="s">
        <v>32</v>
      </c>
    </row>
    <row r="26" ht="15.75" customHeight="1">
      <c r="Z26" s="80" t="s">
        <v>41</v>
      </c>
    </row>
    <row r="27" ht="15.75" customHeight="1">
      <c r="Z27" s="80" t="s">
        <v>76</v>
      </c>
    </row>
    <row r="28" ht="15.75" customHeight="1"/>
    <row r="29" ht="15.75" customHeight="1">
      <c r="Z29" s="87" t="s">
        <v>97</v>
      </c>
    </row>
    <row r="30" ht="15.75" customHeight="1">
      <c r="Z30" s="87" t="s">
        <v>52</v>
      </c>
    </row>
    <row r="31" ht="15.75" customHeight="1">
      <c r="Z31" s="87" t="s">
        <v>40</v>
      </c>
    </row>
    <row r="32" ht="15.75" customHeight="1">
      <c r="Z32" s="87" t="s">
        <v>98</v>
      </c>
    </row>
    <row r="33" ht="15.75" customHeight="1">
      <c r="Z33" s="87" t="s">
        <v>31</v>
      </c>
    </row>
    <row r="34" ht="15.75" customHeight="1">
      <c r="Z34" s="87" t="s">
        <v>99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9:X9"/>
  </mergeCells>
  <conditionalFormatting sqref="L4:X4">
    <cfRule type="cellIs" dxfId="0" priority="1" operator="between">
      <formula>0.8</formula>
      <formula>10</formula>
    </cfRule>
  </conditionalFormatting>
  <conditionalFormatting sqref="L4:X4">
    <cfRule type="cellIs" dxfId="1" priority="2" operator="between">
      <formula>0.6</formula>
      <formula>0.799</formula>
    </cfRule>
  </conditionalFormatting>
  <conditionalFormatting sqref="L4:X4">
    <cfRule type="cellIs" dxfId="2" priority="3" operator="between">
      <formula>0.001</formula>
      <formula>0.599</formula>
    </cfRule>
  </conditionalFormatting>
  <conditionalFormatting sqref="L4:X4">
    <cfRule type="cellIs" dxfId="2" priority="4" operator="between">
      <formula>0</formula>
      <formula>0.999</formula>
    </cfRule>
  </conditionalFormatting>
  <conditionalFormatting sqref="L4:X4">
    <cfRule type="cellIs" dxfId="0" priority="5" operator="between">
      <formula>1</formula>
      <formula>1</formula>
    </cfRule>
  </conditionalFormatting>
  <conditionalFormatting sqref="L4:X4">
    <cfRule type="cellIs" dxfId="2" priority="6" operator="between">
      <formula>0</formula>
      <formula>0.949</formula>
    </cfRule>
  </conditionalFormatting>
  <conditionalFormatting sqref="L4:X4">
    <cfRule type="cellIs" dxfId="1" priority="7" operator="between">
      <formula>0.95</formula>
      <formula>0.999</formula>
    </cfRule>
  </conditionalFormatting>
  <conditionalFormatting sqref="L4:X4">
    <cfRule type="cellIs" dxfId="0" priority="8" operator="between">
      <formula>1</formula>
      <formula>1</formula>
    </cfRule>
  </conditionalFormatting>
  <conditionalFormatting sqref="L4:X4">
    <cfRule type="cellIs" dxfId="2" priority="9" operator="between">
      <formula>0</formula>
      <formula>0.949</formula>
    </cfRule>
  </conditionalFormatting>
  <conditionalFormatting sqref="L4:X4">
    <cfRule type="cellIs" dxfId="1" priority="10" operator="between">
      <formula>0.95</formula>
      <formula>0.999</formula>
    </cfRule>
  </conditionalFormatting>
  <conditionalFormatting sqref="L4:X4">
    <cfRule type="cellIs" dxfId="0" priority="11" operator="between">
      <formula>1</formula>
      <formula>1</formula>
    </cfRule>
  </conditionalFormatting>
  <conditionalFormatting sqref="L4:X4">
    <cfRule type="cellIs" dxfId="2" priority="12" operator="between">
      <formula>0</formula>
      <formula>0.949</formula>
    </cfRule>
  </conditionalFormatting>
  <conditionalFormatting sqref="L4:X4">
    <cfRule type="cellIs" dxfId="1" priority="13" operator="between">
      <formula>0.95</formula>
      <formula>0.999</formula>
    </cfRule>
  </conditionalFormatting>
  <conditionalFormatting sqref="L4:X4">
    <cfRule type="cellIs" dxfId="0" priority="14" operator="between">
      <formula>1</formula>
      <formula>1</formula>
    </cfRule>
  </conditionalFormatting>
  <conditionalFormatting sqref="L4:X4">
    <cfRule type="cellIs" dxfId="2" priority="15" operator="between">
      <formula>0</formula>
      <formula>0.949</formula>
    </cfRule>
  </conditionalFormatting>
  <conditionalFormatting sqref="L4:X4">
    <cfRule type="cellIs" dxfId="1" priority="16" operator="between">
      <formula>0.95</formula>
      <formula>0.979</formula>
    </cfRule>
  </conditionalFormatting>
  <conditionalFormatting sqref="L4:X4">
    <cfRule type="cellIs" dxfId="0" priority="17" operator="between">
      <formula>0.98</formula>
      <formula>1</formula>
    </cfRule>
  </conditionalFormatting>
  <conditionalFormatting sqref="L4:X4">
    <cfRule type="cellIs" dxfId="2" priority="18" operator="between">
      <formula>0</formula>
      <formula>0.849</formula>
    </cfRule>
  </conditionalFormatting>
  <conditionalFormatting sqref="L4:X4">
    <cfRule type="cellIs" dxfId="1" priority="19" operator="between">
      <formula>0.85</formula>
      <formula>0.899</formula>
    </cfRule>
  </conditionalFormatting>
  <conditionalFormatting sqref="L4:X4">
    <cfRule type="cellIs" dxfId="0" priority="20" operator="between">
      <formula>0.9</formula>
      <formula>5</formula>
    </cfRule>
  </conditionalFormatting>
  <conditionalFormatting sqref="L4:X4">
    <cfRule type="cellIs" dxfId="2" priority="21" operator="between">
      <formula>0.021</formula>
      <formula>1</formula>
    </cfRule>
  </conditionalFormatting>
  <conditionalFormatting sqref="L4:X4">
    <cfRule type="cellIs" dxfId="1" priority="22" operator="between">
      <formula>0.001</formula>
      <formula>0.02</formula>
    </cfRule>
  </conditionalFormatting>
  <conditionalFormatting sqref="L4:X4">
    <cfRule type="cellIs" dxfId="0" priority="23" operator="equal">
      <formula>0</formula>
    </cfRule>
  </conditionalFormatting>
  <conditionalFormatting sqref="L4:X4">
    <cfRule type="cellIs" dxfId="0" priority="24" operator="between">
      <formula>0.98</formula>
      <formula>1</formula>
    </cfRule>
  </conditionalFormatting>
  <conditionalFormatting sqref="L4:X4">
    <cfRule type="cellIs" dxfId="1" priority="25" operator="between">
      <formula>0.93</formula>
      <formula>0.979</formula>
    </cfRule>
  </conditionalFormatting>
  <conditionalFormatting sqref="L4:X4">
    <cfRule type="cellIs" dxfId="2" priority="26" operator="between">
      <formula>0.001</formula>
      <formula>0.929</formula>
    </cfRule>
  </conditionalFormatting>
  <conditionalFormatting sqref="L4:X4">
    <cfRule type="cellIs" dxfId="3" priority="27" operator="equal">
      <formula>0</formula>
    </cfRule>
  </conditionalFormatting>
  <conditionalFormatting sqref="L4:X4">
    <cfRule type="cellIs" dxfId="0" priority="28" operator="between">
      <formula>0.981</formula>
      <formula>1</formula>
    </cfRule>
  </conditionalFormatting>
  <conditionalFormatting sqref="L4:X4">
    <cfRule type="cellIs" dxfId="1" priority="29" operator="between">
      <formula>0.931</formula>
      <formula>0.98</formula>
    </cfRule>
  </conditionalFormatting>
  <conditionalFormatting sqref="L4:X4">
    <cfRule type="cellIs" dxfId="2" priority="30" operator="between">
      <formula>0.001</formula>
      <formula>0.93</formula>
    </cfRule>
  </conditionalFormatting>
  <conditionalFormatting sqref="L5:X5">
    <cfRule type="cellIs" dxfId="0" priority="31" operator="between">
      <formula>0.1</formula>
      <formula>10000000000</formula>
    </cfRule>
  </conditionalFormatting>
  <conditionalFormatting sqref="L5:X5">
    <cfRule type="cellIs" dxfId="1" priority="32" operator="equal">
      <formula>0</formula>
    </cfRule>
  </conditionalFormatting>
  <conditionalFormatting sqref="L5:X5">
    <cfRule type="cellIs" dxfId="2" priority="33" operator="lessThan">
      <formula>0</formula>
    </cfRule>
  </conditionalFormatting>
  <conditionalFormatting sqref="L5:X5">
    <cfRule type="cellIs" dxfId="0" priority="34" operator="between">
      <formula>0.91</formula>
      <formula>10</formula>
    </cfRule>
  </conditionalFormatting>
  <conditionalFormatting sqref="L5:X5">
    <cfRule type="cellIs" dxfId="1" priority="35" operator="between">
      <formula>0.66</formula>
      <formula>0.909</formula>
    </cfRule>
  </conditionalFormatting>
  <conditionalFormatting sqref="L5:X5">
    <cfRule type="cellIs" dxfId="2" priority="36" operator="between">
      <formula>0</formula>
      <formula>0.659</formula>
    </cfRule>
  </conditionalFormatting>
  <conditionalFormatting sqref="L6:X7">
    <cfRule type="cellIs" dxfId="0" priority="37" operator="between">
      <formula>0.8</formula>
      <formula>100000</formula>
    </cfRule>
  </conditionalFormatting>
  <conditionalFormatting sqref="L6:X7">
    <cfRule type="cellIs" dxfId="1" priority="38" operator="between">
      <formula>0.601</formula>
      <formula>0.799</formula>
    </cfRule>
  </conditionalFormatting>
  <conditionalFormatting sqref="L6:X7">
    <cfRule type="cellIs" dxfId="2" priority="39" operator="between">
      <formula>0</formula>
      <formula>0.6</formula>
    </cfRule>
  </conditionalFormatting>
  <conditionalFormatting sqref="L8:X8">
    <cfRule type="cellIs" dxfId="0" priority="40" operator="between">
      <formula>0.1</formula>
      <formula>1000000000000</formula>
    </cfRule>
  </conditionalFormatting>
  <conditionalFormatting sqref="L8:X8">
    <cfRule type="cellIs" dxfId="1" priority="41" operator="equal">
      <formula>0</formula>
    </cfRule>
  </conditionalFormatting>
  <conditionalFormatting sqref="L8:X8">
    <cfRule type="cellIs" dxfId="2" priority="42" operator="lessThan">
      <formula>0</formula>
    </cfRule>
  </conditionalFormatting>
  <conditionalFormatting sqref="L8:X8">
    <cfRule type="cellIs" dxfId="0" priority="43" operator="between">
      <formula>0.9</formula>
      <formula>10</formula>
    </cfRule>
  </conditionalFormatting>
  <conditionalFormatting sqref="L8:X8">
    <cfRule type="cellIs" dxfId="1" priority="44" operator="between">
      <formula>0.81</formula>
      <formula>0.899</formula>
    </cfRule>
  </conditionalFormatting>
  <conditionalFormatting sqref="L8:X8">
    <cfRule type="cellIs" dxfId="2" priority="45" operator="between">
      <formula>0</formula>
      <formula>0.809</formula>
    </cfRule>
  </conditionalFormatting>
  <dataValidations>
    <dataValidation type="list" allowBlank="1" showErrorMessage="1" sqref="F4:F8">
      <formula1>$Z$25:$Z$27</formula1>
    </dataValidation>
    <dataValidation type="list" allowBlank="1" showErrorMessage="1" sqref="E4:E8">
      <formula1>$Z$29:$Z$34</formula1>
    </dataValidation>
  </dataValidations>
  <printOptions/>
  <pageMargins bottom="0.7874015748031497" footer="0.0" header="0.0" left="0.2755905511811024" right="0.7086614173228347" top="1.3385826771653544"/>
  <pageSetup scale="75" orientation="landscape"/>
  <headerFooter>
    <oddHeader>&amp;C AGUAS DEL HUILA S.A. E.S.P. NIT.  800.100.553-2 SET INDICADORES GESTIÓN VERSION 8.0 </oddHeader>
    <oddFooter>&amp;C….llevamos más que agua. Calle 21 No. 1C -17 Teléfonos 8 75 31 81 – 8 75 23 21 fax: Ext. 124 www.aguasdelhuila.gov.co Neiva – Huila (Colombia).&amp;RPág.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6.86"/>
    <col customWidth="1" min="3" max="11" width="7.71"/>
    <col customWidth="1" min="12" max="12" width="8.29"/>
    <col customWidth="1" min="13" max="13" width="6.29"/>
    <col customWidth="1" min="14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2" t="s">
        <v>47</v>
      </c>
      <c r="B1" s="33"/>
      <c r="C1" s="33"/>
      <c r="D1" s="33"/>
      <c r="E1" s="34"/>
      <c r="F1" s="35" t="str">
        <f>'SET-Planeacion'!J1</f>
        <v>PLANEACION</v>
      </c>
      <c r="G1" s="33"/>
      <c r="H1" s="33"/>
      <c r="I1" s="33"/>
      <c r="J1" s="33"/>
      <c r="K1" s="33"/>
      <c r="L1" s="33"/>
      <c r="M1" s="33"/>
      <c r="N1" s="33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8" t="s">
        <v>2</v>
      </c>
      <c r="B2" s="39"/>
      <c r="C2" s="39"/>
      <c r="D2" s="39"/>
      <c r="E2" s="40"/>
      <c r="F2" s="42" t="str">
        <f>'SET-Planeacion'!$B4</f>
        <v>Cumplimiento del objeto del contrato</v>
      </c>
      <c r="G2" s="43"/>
      <c r="H2" s="43"/>
      <c r="I2" s="43"/>
      <c r="J2" s="43"/>
      <c r="K2" s="43"/>
      <c r="L2" s="43"/>
      <c r="M2" s="43"/>
      <c r="N2" s="43"/>
      <c r="O2" s="45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8" t="s">
        <v>56</v>
      </c>
      <c r="B3" s="39"/>
      <c r="C3" s="39"/>
      <c r="D3" s="39"/>
      <c r="E3" s="40"/>
      <c r="F3" s="46" t="str">
        <f>'SET-Planeacion'!F4</f>
        <v>Eficiencia </v>
      </c>
      <c r="G3" s="39"/>
      <c r="H3" s="39"/>
      <c r="I3" s="39"/>
      <c r="J3" s="39"/>
      <c r="K3" s="39"/>
      <c r="L3" s="39"/>
      <c r="M3" s="39"/>
      <c r="N3" s="39"/>
      <c r="O3" s="44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47" t="s">
        <v>57</v>
      </c>
      <c r="B4" s="48"/>
      <c r="C4" s="48"/>
      <c r="D4" s="48"/>
      <c r="E4" s="49"/>
      <c r="F4" s="50" t="s">
        <v>58</v>
      </c>
      <c r="G4" s="51" t="str">
        <f>'SET-Planeacion'!A4</f>
        <v>IN01</v>
      </c>
      <c r="H4" s="48"/>
      <c r="I4" s="48"/>
      <c r="J4" s="48"/>
      <c r="K4" s="48"/>
      <c r="L4" s="48"/>
      <c r="M4" s="48"/>
      <c r="N4" s="48"/>
      <c r="O4" s="5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3" t="s">
        <v>63</v>
      </c>
      <c r="B5" s="54"/>
      <c r="C5" s="54"/>
      <c r="D5" s="55"/>
      <c r="E5" s="56" t="s">
        <v>64</v>
      </c>
      <c r="F5" s="57" t="s">
        <v>65</v>
      </c>
      <c r="G5" s="55"/>
      <c r="H5" s="56" t="s">
        <v>66</v>
      </c>
      <c r="I5" s="56" t="s">
        <v>67</v>
      </c>
      <c r="J5" s="57" t="s">
        <v>68</v>
      </c>
      <c r="K5" s="55"/>
      <c r="L5" s="58" t="s">
        <v>69</v>
      </c>
      <c r="M5" s="33"/>
      <c r="N5" s="33"/>
      <c r="O5" s="36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70</v>
      </c>
      <c r="M6" s="40"/>
      <c r="N6" s="64" t="s">
        <v>72</v>
      </c>
      <c r="O6" s="4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65.25" customHeight="1">
      <c r="A7" s="65" t="str">
        <f>'SET-Planeacion'!$C4</f>
        <v>Medir el grado de satisfacción de los proyectos ejecutados por la entidad.</v>
      </c>
      <c r="B7" s="48"/>
      <c r="C7" s="48"/>
      <c r="D7" s="49"/>
      <c r="E7" s="66" t="s">
        <v>77</v>
      </c>
      <c r="F7" s="67" t="str">
        <f>'SET-Planeacion'!$D4</f>
        <v>No. de contratos ejecutados a satisfacción / No.  Contratos  adjudicados.*100 </v>
      </c>
      <c r="G7" s="49"/>
      <c r="H7" s="68">
        <f>$O14</f>
        <v>0.95</v>
      </c>
      <c r="I7" s="69" t="str">
        <f>'SET-Planeacion'!$E4</f>
        <v>Semestral</v>
      </c>
      <c r="J7" s="70" t="s">
        <v>1</v>
      </c>
      <c r="K7" s="48"/>
      <c r="L7" s="48"/>
      <c r="M7" s="48"/>
      <c r="N7" s="48"/>
      <c r="O7" s="5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1" t="s">
        <v>79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1.75" customHeight="1">
      <c r="A9" s="76" t="s">
        <v>80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37"/>
      <c r="Q10" s="37"/>
      <c r="R10" s="37"/>
      <c r="S10" s="37"/>
      <c r="T10" s="37"/>
      <c r="U10" s="37"/>
      <c r="V10" s="84"/>
      <c r="W10" s="85"/>
      <c r="X10" s="85"/>
      <c r="Y10" s="37"/>
      <c r="Z10" s="37"/>
    </row>
    <row r="11" ht="16.5" customHeight="1">
      <c r="A11" s="86" t="s">
        <v>96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/>
      <c r="P11" s="37"/>
      <c r="Q11" s="37"/>
      <c r="R11" s="37"/>
      <c r="S11" s="37"/>
      <c r="T11" s="37"/>
      <c r="U11" s="37"/>
      <c r="V11" s="84"/>
      <c r="W11" s="88"/>
      <c r="X11" s="88"/>
      <c r="Y11" s="37"/>
      <c r="Z11" s="37"/>
    </row>
    <row r="12" ht="16.5" customHeight="1">
      <c r="A12" s="89" t="s">
        <v>100</v>
      </c>
      <c r="B12" s="40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102</v>
      </c>
      <c r="P12" s="37"/>
      <c r="Q12" s="37"/>
      <c r="R12" s="37"/>
      <c r="S12" s="37"/>
      <c r="T12" s="37"/>
      <c r="U12" s="37"/>
      <c r="V12" s="84"/>
      <c r="W12" s="88"/>
      <c r="X12" s="88"/>
      <c r="Y12" s="37"/>
      <c r="Z12" s="37"/>
    </row>
    <row r="13" ht="16.5" customHeight="1">
      <c r="A13" s="92" t="s">
        <v>8</v>
      </c>
      <c r="B13" s="40"/>
      <c r="C13" s="93">
        <f t="shared" ref="C13:N13" si="1">$O$13</f>
        <v>0.9</v>
      </c>
      <c r="D13" s="93">
        <f t="shared" si="1"/>
        <v>0.9</v>
      </c>
      <c r="E13" s="93">
        <f t="shared" si="1"/>
        <v>0.9</v>
      </c>
      <c r="F13" s="93">
        <f t="shared" si="1"/>
        <v>0.9</v>
      </c>
      <c r="G13" s="93">
        <f t="shared" si="1"/>
        <v>0.9</v>
      </c>
      <c r="H13" s="93">
        <f t="shared" si="1"/>
        <v>0.9</v>
      </c>
      <c r="I13" s="93">
        <f t="shared" si="1"/>
        <v>0.9</v>
      </c>
      <c r="J13" s="93">
        <f t="shared" si="1"/>
        <v>0.9</v>
      </c>
      <c r="K13" s="93">
        <f t="shared" si="1"/>
        <v>0.9</v>
      </c>
      <c r="L13" s="93">
        <f t="shared" si="1"/>
        <v>0.9</v>
      </c>
      <c r="M13" s="93">
        <f t="shared" si="1"/>
        <v>0.9</v>
      </c>
      <c r="N13" s="93">
        <f t="shared" si="1"/>
        <v>0.9</v>
      </c>
      <c r="O13" s="95">
        <f>'SET-Planeacion'!J4</f>
        <v>0.9</v>
      </c>
      <c r="P13" s="37"/>
      <c r="Q13" s="37"/>
      <c r="R13" s="37"/>
      <c r="S13" s="37"/>
      <c r="T13" s="37"/>
      <c r="U13" s="37"/>
      <c r="V13" s="84"/>
      <c r="W13" s="88"/>
      <c r="X13" s="88"/>
      <c r="Y13" s="37"/>
      <c r="Z13" s="37"/>
    </row>
    <row r="14" ht="17.25" customHeight="1">
      <c r="A14" s="92" t="s">
        <v>103</v>
      </c>
      <c r="B14" s="40"/>
      <c r="C14" s="93">
        <f t="shared" ref="C14:N14" si="2">$O$14</f>
        <v>0.95</v>
      </c>
      <c r="D14" s="93">
        <f t="shared" si="2"/>
        <v>0.95</v>
      </c>
      <c r="E14" s="93">
        <f t="shared" si="2"/>
        <v>0.95</v>
      </c>
      <c r="F14" s="93">
        <f t="shared" si="2"/>
        <v>0.95</v>
      </c>
      <c r="G14" s="93">
        <f t="shared" si="2"/>
        <v>0.95</v>
      </c>
      <c r="H14" s="93">
        <f t="shared" si="2"/>
        <v>0.95</v>
      </c>
      <c r="I14" s="93">
        <f t="shared" si="2"/>
        <v>0.95</v>
      </c>
      <c r="J14" s="93">
        <f t="shared" si="2"/>
        <v>0.95</v>
      </c>
      <c r="K14" s="93">
        <f t="shared" si="2"/>
        <v>0.95</v>
      </c>
      <c r="L14" s="93">
        <f t="shared" si="2"/>
        <v>0.95</v>
      </c>
      <c r="M14" s="93">
        <f t="shared" si="2"/>
        <v>0.95</v>
      </c>
      <c r="N14" s="93">
        <f t="shared" si="2"/>
        <v>0.95</v>
      </c>
      <c r="O14" s="95">
        <f>'SET-Planeacion'!K4</f>
        <v>0.95</v>
      </c>
      <c r="P14" s="37"/>
      <c r="Q14" s="37"/>
      <c r="R14" s="37"/>
      <c r="S14" s="37"/>
      <c r="T14" s="37"/>
      <c r="U14" s="37"/>
      <c r="V14" s="84"/>
      <c r="W14" s="88"/>
      <c r="X14" s="88"/>
      <c r="Y14" s="37"/>
      <c r="Z14" s="37"/>
    </row>
    <row r="15" ht="17.25" customHeight="1">
      <c r="A15" s="98" t="s">
        <v>104</v>
      </c>
      <c r="B15" s="40"/>
      <c r="C15" s="100" t="str">
        <f t="shared" ref="C15:O15" si="3">IF((C17),C16/C17,"-")</f>
        <v>-</v>
      </c>
      <c r="D15" s="100" t="str">
        <f t="shared" si="3"/>
        <v>-</v>
      </c>
      <c r="E15" s="100">
        <f t="shared" si="3"/>
        <v>0</v>
      </c>
      <c r="F15" s="100">
        <f t="shared" si="3"/>
        <v>0</v>
      </c>
      <c r="G15" s="100">
        <f t="shared" si="3"/>
        <v>0.3333333333</v>
      </c>
      <c r="H15" s="100" t="str">
        <f t="shared" si="3"/>
        <v>-</v>
      </c>
      <c r="I15" s="100" t="str">
        <f t="shared" si="3"/>
        <v>-</v>
      </c>
      <c r="J15" s="100" t="str">
        <f t="shared" si="3"/>
        <v>-</v>
      </c>
      <c r="K15" s="100" t="str">
        <f t="shared" si="3"/>
        <v>-</v>
      </c>
      <c r="L15" s="100">
        <f t="shared" si="3"/>
        <v>0</v>
      </c>
      <c r="M15" s="100">
        <f t="shared" si="3"/>
        <v>0</v>
      </c>
      <c r="N15" s="100">
        <f t="shared" si="3"/>
        <v>0</v>
      </c>
      <c r="O15" s="101">
        <f t="shared" si="3"/>
        <v>0.3333333333</v>
      </c>
      <c r="P15" s="37"/>
      <c r="Q15" s="37"/>
      <c r="R15" s="37"/>
      <c r="S15" s="37"/>
      <c r="T15" s="37"/>
      <c r="U15" s="37"/>
      <c r="V15" s="84"/>
      <c r="W15" s="88"/>
      <c r="X15" s="88"/>
      <c r="Y15" s="37"/>
      <c r="Z15" s="37"/>
    </row>
    <row r="16" ht="22.5" customHeight="1">
      <c r="A16" s="102" t="s">
        <v>105</v>
      </c>
      <c r="B16" s="103" t="s">
        <v>106</v>
      </c>
      <c r="C16" s="104">
        <v>0.0</v>
      </c>
      <c r="D16" s="104">
        <v>0.0</v>
      </c>
      <c r="E16" s="104">
        <v>0.0</v>
      </c>
      <c r="F16" s="104">
        <v>0.0</v>
      </c>
      <c r="G16" s="104">
        <v>1.0</v>
      </c>
      <c r="H16" s="104">
        <v>0.0</v>
      </c>
      <c r="I16" s="104">
        <v>0.0</v>
      </c>
      <c r="J16" s="104">
        <v>0.0</v>
      </c>
      <c r="K16" s="104">
        <v>0.0</v>
      </c>
      <c r="L16" s="104">
        <v>0.0</v>
      </c>
      <c r="M16" s="104">
        <v>0.0</v>
      </c>
      <c r="N16" s="104">
        <v>0.0</v>
      </c>
      <c r="O16" s="107">
        <f t="shared" ref="O16:O17" si="4">MAX(C16:N16)</f>
        <v>1</v>
      </c>
      <c r="P16" s="37"/>
      <c r="Q16" s="37"/>
      <c r="R16" s="37"/>
      <c r="S16" s="37"/>
      <c r="T16" s="37"/>
      <c r="U16" s="37"/>
      <c r="V16" s="84"/>
      <c r="W16" s="88"/>
      <c r="X16" s="88"/>
      <c r="Y16" s="37"/>
      <c r="Z16" s="37"/>
    </row>
    <row r="17" ht="18.0" customHeight="1">
      <c r="A17" s="108"/>
      <c r="B17" s="103" t="s">
        <v>107</v>
      </c>
      <c r="C17" s="109">
        <v>0.0</v>
      </c>
      <c r="D17" s="104">
        <v>0.0</v>
      </c>
      <c r="E17" s="104">
        <v>1.0</v>
      </c>
      <c r="F17" s="104">
        <v>1.0</v>
      </c>
      <c r="G17" s="104">
        <v>3.0</v>
      </c>
      <c r="H17" s="104">
        <v>0.0</v>
      </c>
      <c r="I17" s="104">
        <v>0.0</v>
      </c>
      <c r="J17" s="109">
        <v>0.0</v>
      </c>
      <c r="K17" s="104">
        <v>0.0</v>
      </c>
      <c r="L17" s="104">
        <v>1.0</v>
      </c>
      <c r="M17" s="104">
        <v>2.0</v>
      </c>
      <c r="N17" s="104">
        <v>1.0</v>
      </c>
      <c r="O17" s="107">
        <f t="shared" si="4"/>
        <v>3</v>
      </c>
      <c r="P17" s="37"/>
      <c r="Q17" s="37"/>
      <c r="R17" s="37"/>
      <c r="S17" s="37"/>
      <c r="T17" s="37"/>
      <c r="U17" s="37"/>
      <c r="V17" s="84"/>
      <c r="W17" s="88"/>
      <c r="X17" s="88"/>
      <c r="Y17" s="37"/>
      <c r="Z17" s="37"/>
    </row>
    <row r="18" ht="15.0" customHeight="1">
      <c r="A18" s="108"/>
      <c r="B18" s="103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07"/>
      <c r="P18" s="37"/>
      <c r="Q18" s="37"/>
      <c r="R18" s="37"/>
      <c r="S18" s="37"/>
      <c r="T18" s="37"/>
      <c r="U18" s="37"/>
      <c r="V18" s="84"/>
      <c r="W18" s="88"/>
      <c r="X18" s="88"/>
      <c r="Y18" s="37"/>
      <c r="Z18" s="37"/>
    </row>
    <row r="19" ht="14.25" customHeight="1">
      <c r="A19" s="113"/>
      <c r="B19" s="115" t="s">
        <v>110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7"/>
      <c r="Q19" s="37"/>
      <c r="R19" s="37"/>
      <c r="S19" s="37"/>
      <c r="T19" s="37"/>
      <c r="U19" s="37"/>
      <c r="V19" s="84"/>
      <c r="W19" s="88"/>
      <c r="X19" s="88"/>
      <c r="Y19" s="37"/>
      <c r="Z19" s="37"/>
    </row>
    <row r="20" ht="14.25" customHeight="1">
      <c r="A20" s="118" t="s">
        <v>113</v>
      </c>
      <c r="B20" s="54"/>
      <c r="C20" s="55"/>
      <c r="D20" s="120" t="str">
        <f>'SET-Planeacion'!$G4</f>
        <v>&gt; 80%</v>
      </c>
      <c r="E20" s="121"/>
      <c r="F20" s="121"/>
      <c r="G20" s="122"/>
      <c r="H20" s="120" t="str">
        <f>'SET-Planeacion'!$H4</f>
        <v>Entre 60% - 79% </v>
      </c>
      <c r="I20" s="121"/>
      <c r="J20" s="121"/>
      <c r="K20" s="122"/>
      <c r="L20" s="120" t="str">
        <f>'SET-Planeacion'!$I4</f>
        <v>&lt; 59% </v>
      </c>
      <c r="M20" s="121"/>
      <c r="N20" s="121"/>
      <c r="O20" s="122"/>
      <c r="P20" s="37"/>
      <c r="Q20" s="37"/>
      <c r="R20" s="37"/>
      <c r="S20" s="37"/>
      <c r="T20" s="37"/>
      <c r="U20" s="37"/>
      <c r="V20" s="84"/>
      <c r="W20" s="88"/>
      <c r="X20" s="88"/>
      <c r="Y20" s="37"/>
      <c r="Z20" s="37"/>
    </row>
    <row r="21" ht="33.0" customHeight="1">
      <c r="A21" s="124"/>
      <c r="B21" s="77"/>
      <c r="C21" s="125"/>
      <c r="D21" s="126" t="s">
        <v>11</v>
      </c>
      <c r="E21" s="127"/>
      <c r="F21" s="127"/>
      <c r="G21" s="128"/>
      <c r="H21" s="129" t="s">
        <v>12</v>
      </c>
      <c r="I21" s="127"/>
      <c r="J21" s="127"/>
      <c r="K21" s="128"/>
      <c r="L21" s="130" t="s">
        <v>13</v>
      </c>
      <c r="M21" s="127"/>
      <c r="N21" s="127"/>
      <c r="O21" s="131"/>
      <c r="P21" s="37"/>
      <c r="Q21" s="37"/>
      <c r="R21" s="37"/>
      <c r="S21" s="37"/>
      <c r="T21" s="37"/>
      <c r="U21" s="37"/>
      <c r="V21" s="84"/>
      <c r="W21" s="88"/>
      <c r="X21" s="88"/>
      <c r="Y21" s="37"/>
      <c r="Z21" s="37"/>
    </row>
    <row r="22" ht="15.75" customHeight="1">
      <c r="A22" s="133" t="s">
        <v>115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31"/>
      <c r="P22" s="37"/>
      <c r="Q22" s="37"/>
      <c r="R22" s="37"/>
      <c r="S22" s="37"/>
      <c r="T22" s="37"/>
      <c r="U22" s="37"/>
      <c r="V22" s="84"/>
      <c r="W22" s="88"/>
      <c r="X22" s="88"/>
      <c r="Y22" s="37"/>
      <c r="Z22" s="37"/>
    </row>
    <row r="23" ht="264.75" customHeight="1">
      <c r="A23" s="134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37"/>
      <c r="Q23" s="37"/>
      <c r="R23" s="37"/>
      <c r="S23" s="37"/>
      <c r="T23" s="37"/>
      <c r="U23" s="37"/>
      <c r="V23" s="84"/>
      <c r="W23" s="37"/>
      <c r="X23" s="37"/>
      <c r="Y23" s="37"/>
      <c r="Z23" s="37"/>
    </row>
    <row r="24" ht="15.0" customHeight="1">
      <c r="A24" s="135" t="s">
        <v>116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136" t="s">
        <v>117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21.75" customHeight="1">
      <c r="A25" s="138" t="s">
        <v>118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139">
        <v>45658.0</v>
      </c>
      <c r="O25" s="4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21.75" customHeight="1">
      <c r="A26" s="138" t="s">
        <v>120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139">
        <v>45689.0</v>
      </c>
      <c r="O26" s="4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21.75" customHeight="1">
      <c r="A27" s="138" t="s">
        <v>120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139">
        <v>45717.0</v>
      </c>
      <c r="O27" s="4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1.75" customHeight="1">
      <c r="A28" s="138" t="s">
        <v>120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  <c r="N28" s="139">
        <v>45748.0</v>
      </c>
      <c r="O28" s="4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21.75" customHeight="1">
      <c r="A29" s="138" t="s">
        <v>118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39">
        <v>45778.0</v>
      </c>
      <c r="O29" s="4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21.75" customHeight="1">
      <c r="A30" s="138" t="s">
        <v>118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139">
        <v>45809.0</v>
      </c>
      <c r="O30" s="44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21.75" customHeight="1">
      <c r="A31" s="138" t="s">
        <v>120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39">
        <v>45839.0</v>
      </c>
      <c r="O31" s="4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21.75" customHeight="1">
      <c r="A32" s="138" t="s">
        <v>118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139">
        <v>45870.0</v>
      </c>
      <c r="O32" s="4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21.75" customHeight="1">
      <c r="A33" s="138" t="s">
        <v>120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139">
        <v>45901.0</v>
      </c>
      <c r="O33" s="4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21.75" customHeight="1">
      <c r="A34" s="138" t="s">
        <v>120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139">
        <v>45931.0</v>
      </c>
      <c r="O34" s="4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21.75" customHeight="1">
      <c r="A35" s="138" t="s">
        <v>120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39">
        <v>45962.0</v>
      </c>
      <c r="O35" s="4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21.75" customHeight="1">
      <c r="A36" s="138" t="s">
        <v>120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139">
        <v>45992.0</v>
      </c>
      <c r="O36" s="4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9.5" customHeight="1">
      <c r="A37" s="135" t="s">
        <v>135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6" t="s">
        <v>117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2.75" customHeight="1">
      <c r="A38" s="138" t="s">
        <v>138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  <c r="N38" s="140"/>
      <c r="O38" s="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2.75" customHeight="1">
      <c r="A39" s="141" t="s">
        <v>140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42"/>
      <c r="O39" s="5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6.0" customHeight="1">
      <c r="A40" s="14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80" t="s">
        <v>146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80" t="s">
        <v>148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0" t="s">
        <v>150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0" t="s">
        <v>151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0" t="s">
        <v>153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0" t="s">
        <v>154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0" t="s">
        <v>156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80" t="s">
        <v>158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80" t="s">
        <v>159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80" t="s">
        <v>161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80" t="s">
        <v>162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80" t="s">
        <v>163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80" t="s">
        <v>164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45">
        <v>0.9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45">
        <v>0.95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3937007874015748" top="1.220472440944882"/>
  <pageSetup scale="73" orientation="portrait"/>
  <headerFooter>
    <oddHeader>&amp;C AGUAS DEL HUILA S.A. E.S.P. NIT.  800.100.553-2 FORMATO: MATRIZ DE REGISTRO Y MEDICIÓN DE INDICADORES VERSION 8.0 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7" width="11.43"/>
    <col customWidth="1" hidden="1" min="18" max="18" width="10.71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2" t="s">
        <v>47</v>
      </c>
      <c r="B1" s="33"/>
      <c r="C1" s="33"/>
      <c r="D1" s="33"/>
      <c r="E1" s="34"/>
      <c r="F1" s="35" t="str">
        <f>'SET-Planeacion'!J1</f>
        <v>PLANEACION</v>
      </c>
      <c r="G1" s="33"/>
      <c r="H1" s="33"/>
      <c r="I1" s="33"/>
      <c r="J1" s="33"/>
      <c r="K1" s="33"/>
      <c r="L1" s="33"/>
      <c r="M1" s="33"/>
      <c r="N1" s="33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8" t="s">
        <v>2</v>
      </c>
      <c r="B2" s="39"/>
      <c r="C2" s="39"/>
      <c r="D2" s="39"/>
      <c r="E2" s="40"/>
      <c r="F2" s="41" t="str">
        <f>'SET-Planeacion'!$B5</f>
        <v>Nivel de cumplimiento de los  resultados  proyectados </v>
      </c>
      <c r="G2" s="39"/>
      <c r="H2" s="39"/>
      <c r="I2" s="39"/>
      <c r="J2" s="39"/>
      <c r="K2" s="39"/>
      <c r="L2" s="39"/>
      <c r="M2" s="39"/>
      <c r="N2" s="39"/>
      <c r="O2" s="44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8" t="s">
        <v>56</v>
      </c>
      <c r="B3" s="39"/>
      <c r="C3" s="39"/>
      <c r="D3" s="39"/>
      <c r="E3" s="40"/>
      <c r="F3" s="46" t="str">
        <f>'SET-Planeacion'!F5</f>
        <v>Eficacia</v>
      </c>
      <c r="G3" s="39"/>
      <c r="H3" s="39"/>
      <c r="I3" s="39"/>
      <c r="J3" s="39"/>
      <c r="K3" s="39"/>
      <c r="L3" s="39"/>
      <c r="M3" s="39"/>
      <c r="N3" s="39"/>
      <c r="O3" s="44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47" t="s">
        <v>57</v>
      </c>
      <c r="B4" s="48"/>
      <c r="C4" s="48"/>
      <c r="D4" s="48"/>
      <c r="E4" s="49"/>
      <c r="F4" s="50" t="s">
        <v>58</v>
      </c>
      <c r="G4" s="51" t="str">
        <f>'SET-Planeacion'!A5</f>
        <v>IN02</v>
      </c>
      <c r="H4" s="48"/>
      <c r="I4" s="48"/>
      <c r="J4" s="48"/>
      <c r="K4" s="48"/>
      <c r="L4" s="48"/>
      <c r="M4" s="48"/>
      <c r="N4" s="48"/>
      <c r="O4" s="5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3" t="s">
        <v>63</v>
      </c>
      <c r="B5" s="54"/>
      <c r="C5" s="54"/>
      <c r="D5" s="55"/>
      <c r="E5" s="56" t="s">
        <v>64</v>
      </c>
      <c r="F5" s="57" t="s">
        <v>65</v>
      </c>
      <c r="G5" s="55"/>
      <c r="H5" s="56" t="s">
        <v>66</v>
      </c>
      <c r="I5" s="56" t="s">
        <v>67</v>
      </c>
      <c r="J5" s="57" t="s">
        <v>68</v>
      </c>
      <c r="K5" s="55"/>
      <c r="L5" s="58" t="s">
        <v>69</v>
      </c>
      <c r="M5" s="33"/>
      <c r="N5" s="33"/>
      <c r="O5" s="36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70</v>
      </c>
      <c r="M6" s="40"/>
      <c r="N6" s="64" t="s">
        <v>72</v>
      </c>
      <c r="O6" s="4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48.75" customHeight="1">
      <c r="A7" s="65" t="str">
        <f>'SET-Planeacion'!$C5</f>
        <v>Determinar la  eficacia  en la ejecucion de  los presupuestos estimados frente los  resultados  de los diferentes  proyectos ejecutados por la entidad.</v>
      </c>
      <c r="B7" s="48"/>
      <c r="C7" s="48"/>
      <c r="D7" s="49"/>
      <c r="E7" s="66" t="s">
        <v>78</v>
      </c>
      <c r="F7" s="67" t="str">
        <f>'SET-Planeacion'!$D5</f>
        <v>Resultados Obtenidos / Resultados Proyectados *100</v>
      </c>
      <c r="G7" s="49"/>
      <c r="H7" s="68" t="str">
        <f>$O14</f>
        <v>&lt;=1</v>
      </c>
      <c r="I7" s="69" t="str">
        <f>'SET-Planeacion'!$E5</f>
        <v>Trimestral</v>
      </c>
      <c r="J7" s="70" t="s">
        <v>1</v>
      </c>
      <c r="K7" s="48"/>
      <c r="L7" s="48"/>
      <c r="M7" s="48"/>
      <c r="N7" s="48"/>
      <c r="O7" s="5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1" t="s">
        <v>79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0.25" customHeight="1">
      <c r="A9" s="76" t="s">
        <v>82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37"/>
      <c r="Q10" s="37"/>
      <c r="R10" s="37"/>
      <c r="S10" s="37"/>
      <c r="T10" s="37"/>
      <c r="U10" s="37"/>
      <c r="V10" s="84"/>
      <c r="W10" s="85"/>
      <c r="X10" s="85"/>
      <c r="Y10" s="37"/>
      <c r="Z10" s="37"/>
    </row>
    <row r="11" ht="16.5" customHeight="1">
      <c r="A11" s="86" t="s">
        <v>96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/>
      <c r="P11" s="37"/>
      <c r="Q11" s="37"/>
      <c r="R11" s="37"/>
      <c r="S11" s="37"/>
      <c r="T11" s="37"/>
      <c r="U11" s="37"/>
      <c r="V11" s="84"/>
      <c r="W11" s="88"/>
      <c r="X11" s="88"/>
      <c r="Y11" s="37"/>
      <c r="Z11" s="37"/>
    </row>
    <row r="12" ht="16.5" customHeight="1">
      <c r="A12" s="89" t="s">
        <v>100</v>
      </c>
      <c r="B12" s="40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102</v>
      </c>
      <c r="P12" s="37"/>
      <c r="Q12" s="37"/>
      <c r="R12" s="37"/>
      <c r="S12" s="37"/>
      <c r="T12" s="37"/>
      <c r="U12" s="37"/>
      <c r="V12" s="84"/>
      <c r="W12" s="88"/>
      <c r="X12" s="88"/>
      <c r="Y12" s="37"/>
      <c r="Z12" s="37"/>
    </row>
    <row r="13" ht="16.5" customHeight="1">
      <c r="A13" s="92" t="s">
        <v>8</v>
      </c>
      <c r="B13" s="40"/>
      <c r="C13" s="94" t="str">
        <f t="shared" ref="C13:N13" si="1">$O$13</f>
        <v>&lt;=0</v>
      </c>
      <c r="D13" s="94" t="str">
        <f t="shared" si="1"/>
        <v>&lt;=0</v>
      </c>
      <c r="E13" s="94" t="str">
        <f t="shared" si="1"/>
        <v>&lt;=0</v>
      </c>
      <c r="F13" s="94" t="str">
        <f t="shared" si="1"/>
        <v>&lt;=0</v>
      </c>
      <c r="G13" s="94" t="str">
        <f t="shared" si="1"/>
        <v>&lt;=0</v>
      </c>
      <c r="H13" s="94" t="str">
        <f t="shared" si="1"/>
        <v>&lt;=0</v>
      </c>
      <c r="I13" s="94" t="str">
        <f t="shared" si="1"/>
        <v>&lt;=0</v>
      </c>
      <c r="J13" s="94" t="str">
        <f t="shared" si="1"/>
        <v>&lt;=0</v>
      </c>
      <c r="K13" s="94" t="str">
        <f t="shared" si="1"/>
        <v>&lt;=0</v>
      </c>
      <c r="L13" s="94" t="str">
        <f t="shared" si="1"/>
        <v>&lt;=0</v>
      </c>
      <c r="M13" s="94" t="str">
        <f t="shared" si="1"/>
        <v>&lt;=0</v>
      </c>
      <c r="N13" s="94" t="str">
        <f t="shared" si="1"/>
        <v>&lt;=0</v>
      </c>
      <c r="O13" s="97" t="str">
        <f>'SET-Planeacion'!J5</f>
        <v>&lt;=0</v>
      </c>
      <c r="P13" s="37"/>
      <c r="Q13" s="37"/>
      <c r="R13" s="37"/>
      <c r="S13" s="37"/>
      <c r="T13" s="37"/>
      <c r="U13" s="37"/>
      <c r="V13" s="84"/>
      <c r="W13" s="88"/>
      <c r="X13" s="88"/>
      <c r="Y13" s="37"/>
      <c r="Z13" s="37"/>
    </row>
    <row r="14" ht="17.25" customHeight="1">
      <c r="A14" s="92" t="s">
        <v>103</v>
      </c>
      <c r="B14" s="40"/>
      <c r="C14" s="94" t="str">
        <f t="shared" ref="C14:N14" si="2">$O$14</f>
        <v>&lt;=1</v>
      </c>
      <c r="D14" s="94" t="str">
        <f t="shared" si="2"/>
        <v>&lt;=1</v>
      </c>
      <c r="E14" s="94" t="str">
        <f t="shared" si="2"/>
        <v>&lt;=1</v>
      </c>
      <c r="F14" s="94" t="str">
        <f t="shared" si="2"/>
        <v>&lt;=1</v>
      </c>
      <c r="G14" s="94" t="str">
        <f t="shared" si="2"/>
        <v>&lt;=1</v>
      </c>
      <c r="H14" s="94" t="str">
        <f t="shared" si="2"/>
        <v>&lt;=1</v>
      </c>
      <c r="I14" s="94" t="str">
        <f t="shared" si="2"/>
        <v>&lt;=1</v>
      </c>
      <c r="J14" s="94" t="str">
        <f t="shared" si="2"/>
        <v>&lt;=1</v>
      </c>
      <c r="K14" s="94" t="str">
        <f t="shared" si="2"/>
        <v>&lt;=1</v>
      </c>
      <c r="L14" s="94" t="str">
        <f t="shared" si="2"/>
        <v>&lt;=1</v>
      </c>
      <c r="M14" s="94" t="str">
        <f t="shared" si="2"/>
        <v>&lt;=1</v>
      </c>
      <c r="N14" s="94" t="str">
        <f t="shared" si="2"/>
        <v>&lt;=1</v>
      </c>
      <c r="O14" s="97" t="str">
        <f>'SET-Planeacion'!K5</f>
        <v>&lt;=1</v>
      </c>
      <c r="P14" s="37"/>
      <c r="Q14" s="37"/>
      <c r="R14" s="37"/>
      <c r="S14" s="37"/>
      <c r="T14" s="37"/>
      <c r="U14" s="37"/>
      <c r="V14" s="84"/>
      <c r="W14" s="88"/>
      <c r="X14" s="88"/>
      <c r="Y14" s="37"/>
      <c r="Z14" s="37"/>
    </row>
    <row r="15" ht="17.25" customHeight="1">
      <c r="A15" s="98" t="s">
        <v>104</v>
      </c>
      <c r="B15" s="40"/>
      <c r="C15" s="105" t="str">
        <f t="shared" ref="C15:O15" si="3">IF((C16),C16-C17,"-")</f>
        <v>-</v>
      </c>
      <c r="D15" s="105">
        <f t="shared" si="3"/>
        <v>3047.986787</v>
      </c>
      <c r="E15" s="105">
        <f t="shared" si="3"/>
        <v>-307.368074</v>
      </c>
      <c r="F15" s="105">
        <f t="shared" si="3"/>
        <v>1469.833426</v>
      </c>
      <c r="G15" s="105" t="str">
        <f t="shared" si="3"/>
        <v>-</v>
      </c>
      <c r="H15" s="105" t="str">
        <f t="shared" si="3"/>
        <v>-</v>
      </c>
      <c r="I15" s="105">
        <f t="shared" si="3"/>
        <v>20668.09359</v>
      </c>
      <c r="J15" s="105" t="str">
        <f t="shared" si="3"/>
        <v>-</v>
      </c>
      <c r="K15" s="105">
        <f t="shared" si="3"/>
        <v>4001.277185</v>
      </c>
      <c r="L15" s="105">
        <f t="shared" si="3"/>
        <v>58.948296</v>
      </c>
      <c r="M15" s="105">
        <f t="shared" si="3"/>
        <v>6318.861605</v>
      </c>
      <c r="N15" s="105">
        <f t="shared" si="3"/>
        <v>3951.363476</v>
      </c>
      <c r="O15" s="110">
        <f t="shared" si="3"/>
        <v>2660.539672</v>
      </c>
      <c r="P15" s="37"/>
      <c r="Q15" s="37"/>
      <c r="R15" s="37"/>
      <c r="S15" s="37"/>
      <c r="T15" s="37"/>
      <c r="U15" s="37"/>
      <c r="V15" s="84"/>
      <c r="W15" s="88"/>
      <c r="X15" s="88"/>
      <c r="Y15" s="37"/>
      <c r="Z15" s="37"/>
    </row>
    <row r="16" ht="15.75" customHeight="1">
      <c r="A16" s="102" t="s">
        <v>105</v>
      </c>
      <c r="B16" s="103" t="s">
        <v>109</v>
      </c>
      <c r="C16" s="111">
        <v>0.0</v>
      </c>
      <c r="D16" s="111">
        <v>3702.109856</v>
      </c>
      <c r="E16" s="111">
        <v>3771.987651</v>
      </c>
      <c r="F16" s="111">
        <v>2194.77</v>
      </c>
      <c r="G16" s="111">
        <v>0.0</v>
      </c>
      <c r="H16" s="111">
        <v>0.0</v>
      </c>
      <c r="I16" s="111">
        <v>20668.093591</v>
      </c>
      <c r="J16" s="111">
        <v>0.0</v>
      </c>
      <c r="K16" s="111">
        <v>4001.277185</v>
      </c>
      <c r="L16" s="111">
        <v>18549.95939</v>
      </c>
      <c r="M16" s="111">
        <v>21151.550766</v>
      </c>
      <c r="N16" s="111">
        <v>3951.363476</v>
      </c>
      <c r="O16" s="114">
        <f t="shared" ref="O16:O18" si="4">MAX(C16:N16)</f>
        <v>21151.55077</v>
      </c>
      <c r="P16" s="37"/>
      <c r="Q16" s="37"/>
      <c r="R16" s="37"/>
      <c r="S16" s="37"/>
      <c r="T16" s="37"/>
      <c r="U16" s="37"/>
      <c r="V16" s="84"/>
      <c r="W16" s="88"/>
      <c r="X16" s="88"/>
      <c r="Y16" s="37"/>
      <c r="Z16" s="37"/>
    </row>
    <row r="17" ht="15.0" customHeight="1">
      <c r="A17" s="108"/>
      <c r="B17" s="103" t="s">
        <v>112</v>
      </c>
      <c r="C17" s="111">
        <v>0.0</v>
      </c>
      <c r="D17" s="111">
        <v>654.123069</v>
      </c>
      <c r="E17" s="111">
        <v>4079.355725</v>
      </c>
      <c r="F17" s="111">
        <v>724.936574</v>
      </c>
      <c r="G17" s="111">
        <v>0.0</v>
      </c>
      <c r="H17" s="111">
        <v>0.0</v>
      </c>
      <c r="I17" s="111">
        <v>0.0</v>
      </c>
      <c r="J17" s="111">
        <v>0.0</v>
      </c>
      <c r="K17" s="111">
        <v>0.0</v>
      </c>
      <c r="L17" s="111">
        <v>18491.011094</v>
      </c>
      <c r="M17" s="111">
        <v>14832.689161</v>
      </c>
      <c r="N17" s="111">
        <v>0.0</v>
      </c>
      <c r="O17" s="114">
        <f t="shared" si="4"/>
        <v>18491.01109</v>
      </c>
      <c r="P17" s="37"/>
      <c r="Q17" s="37"/>
      <c r="R17" s="37"/>
      <c r="S17" s="37"/>
      <c r="T17" s="37"/>
      <c r="U17" s="37"/>
      <c r="V17" s="84"/>
      <c r="W17" s="88"/>
      <c r="X17" s="88"/>
      <c r="Y17" s="37"/>
      <c r="Z17" s="37"/>
    </row>
    <row r="18" ht="17.25" customHeight="1">
      <c r="A18" s="108"/>
      <c r="B18" s="119" t="s">
        <v>114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4">
        <f t="shared" si="4"/>
        <v>0</v>
      </c>
      <c r="P18" s="37"/>
      <c r="Q18" s="37"/>
      <c r="R18" s="37"/>
      <c r="S18" s="37"/>
      <c r="T18" s="37"/>
      <c r="U18" s="37"/>
      <c r="V18" s="84"/>
      <c r="W18" s="88"/>
      <c r="X18" s="88"/>
      <c r="Y18" s="37"/>
      <c r="Z18" s="37"/>
    </row>
    <row r="19" ht="18.0" customHeight="1">
      <c r="A19" s="113"/>
      <c r="B19" s="123" t="s">
        <v>110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7"/>
      <c r="Q19" s="37"/>
      <c r="R19" s="37"/>
      <c r="S19" s="37"/>
      <c r="T19" s="37"/>
      <c r="U19" s="37"/>
      <c r="V19" s="84"/>
      <c r="W19" s="88"/>
      <c r="X19" s="88"/>
      <c r="Y19" s="37"/>
      <c r="Z19" s="37"/>
    </row>
    <row r="20" ht="33.0" customHeight="1">
      <c r="A20" s="118" t="s">
        <v>113</v>
      </c>
      <c r="B20" s="54"/>
      <c r="C20" s="55"/>
      <c r="D20" s="132" t="str">
        <f>'SET-Planeacion'!$G5</f>
        <v>&gt; 0</v>
      </c>
      <c r="E20" s="121"/>
      <c r="F20" s="121"/>
      <c r="G20" s="122"/>
      <c r="H20" s="132" t="str">
        <f>'SET-Planeacion'!$H5</f>
        <v>= 0</v>
      </c>
      <c r="I20" s="121"/>
      <c r="J20" s="121"/>
      <c r="K20" s="122"/>
      <c r="L20" s="132" t="str">
        <f>'SET-Planeacion'!$I5</f>
        <v>&lt; 0</v>
      </c>
      <c r="M20" s="121"/>
      <c r="N20" s="121"/>
      <c r="O20" s="122"/>
      <c r="P20" s="37"/>
      <c r="Q20" s="37"/>
      <c r="R20" s="37"/>
      <c r="S20" s="37"/>
      <c r="T20" s="37"/>
      <c r="U20" s="37"/>
      <c r="V20" s="84"/>
      <c r="W20" s="88"/>
      <c r="X20" s="88"/>
      <c r="Y20" s="37"/>
      <c r="Z20" s="37"/>
    </row>
    <row r="21" ht="33.0" customHeight="1">
      <c r="A21" s="124"/>
      <c r="B21" s="77"/>
      <c r="C21" s="125"/>
      <c r="D21" s="126" t="s">
        <v>11</v>
      </c>
      <c r="E21" s="127"/>
      <c r="F21" s="127"/>
      <c r="G21" s="128"/>
      <c r="H21" s="129" t="s">
        <v>12</v>
      </c>
      <c r="I21" s="127"/>
      <c r="J21" s="127"/>
      <c r="K21" s="128"/>
      <c r="L21" s="130" t="s">
        <v>13</v>
      </c>
      <c r="M21" s="127"/>
      <c r="N21" s="127"/>
      <c r="O21" s="131"/>
      <c r="P21" s="37"/>
      <c r="Q21" s="37"/>
      <c r="R21" s="37"/>
      <c r="S21" s="37"/>
      <c r="T21" s="37"/>
      <c r="U21" s="37"/>
      <c r="V21" s="84"/>
      <c r="W21" s="88"/>
      <c r="X21" s="88"/>
      <c r="Y21" s="37"/>
      <c r="Z21" s="37"/>
    </row>
    <row r="22" ht="15.75" customHeight="1">
      <c r="A22" s="133" t="s">
        <v>115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31"/>
      <c r="P22" s="37"/>
      <c r="Q22" s="37"/>
      <c r="R22" s="37"/>
      <c r="S22" s="37"/>
      <c r="T22" s="37"/>
      <c r="U22" s="37"/>
      <c r="V22" s="84"/>
      <c r="W22" s="88"/>
      <c r="X22" s="88"/>
      <c r="Y22" s="37"/>
      <c r="Z22" s="37"/>
    </row>
    <row r="23" ht="264.75" customHeight="1">
      <c r="A23" s="137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7"/>
      <c r="Q23" s="37"/>
      <c r="R23" s="37"/>
      <c r="S23" s="37"/>
      <c r="T23" s="37"/>
      <c r="U23" s="37"/>
      <c r="V23" s="84"/>
      <c r="W23" s="37"/>
      <c r="X23" s="37"/>
      <c r="Y23" s="37"/>
      <c r="Z23" s="37"/>
    </row>
    <row r="24" ht="15.0" customHeight="1">
      <c r="A24" s="135" t="s">
        <v>122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136" t="s">
        <v>117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21.75" customHeight="1">
      <c r="A25" s="138" t="s">
        <v>125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139">
        <v>45658.0</v>
      </c>
      <c r="O25" s="4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21.75" customHeight="1">
      <c r="A26" s="138" t="s">
        <v>127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139">
        <v>45689.0</v>
      </c>
      <c r="O26" s="4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21.75" customHeight="1">
      <c r="A27" s="138" t="s">
        <v>129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139">
        <v>45717.0</v>
      </c>
      <c r="O27" s="4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1.75" customHeight="1">
      <c r="A28" s="138" t="s">
        <v>131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  <c r="N28" s="139">
        <v>45748.0</v>
      </c>
      <c r="O28" s="4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21.75" customHeight="1">
      <c r="A29" s="138" t="s">
        <v>125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39">
        <v>45778.0</v>
      </c>
      <c r="O29" s="4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21.75" customHeight="1">
      <c r="A30" s="138" t="s">
        <v>125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139">
        <v>45809.0</v>
      </c>
      <c r="O30" s="44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21.75" customHeight="1">
      <c r="A31" s="138" t="s">
        <v>137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39">
        <v>45839.0</v>
      </c>
      <c r="O31" s="4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21.75" customHeight="1">
      <c r="A32" s="138" t="s">
        <v>125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139">
        <v>45870.0</v>
      </c>
      <c r="O32" s="4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21.75" customHeight="1">
      <c r="A33" s="138" t="s">
        <v>142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139">
        <v>45901.0</v>
      </c>
      <c r="O33" s="4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21.75" customHeight="1">
      <c r="A34" s="138" t="s">
        <v>145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139">
        <v>45931.0</v>
      </c>
      <c r="O34" s="4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21.75" customHeight="1">
      <c r="A35" s="138" t="s">
        <v>149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39">
        <v>45962.0</v>
      </c>
      <c r="O35" s="4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21.75" customHeight="1">
      <c r="A36" s="138" t="s">
        <v>152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139">
        <v>45992.0</v>
      </c>
      <c r="O36" s="4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135" t="s">
        <v>155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6" t="s">
        <v>117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24.0" customHeight="1">
      <c r="A38" s="138" t="s">
        <v>157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  <c r="N38" s="140"/>
      <c r="O38" s="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22.5" customHeight="1">
      <c r="A39" s="141" t="s">
        <v>160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42"/>
      <c r="O39" s="5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4.5" customHeight="1">
      <c r="A40" s="14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80" t="s">
        <v>146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80" t="s">
        <v>148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0" t="s">
        <v>150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0" t="s">
        <v>151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0" t="s">
        <v>153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0" t="s">
        <v>154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0" t="s">
        <v>156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80" t="s">
        <v>158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80" t="s">
        <v>159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80" t="s">
        <v>161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80" t="s">
        <v>162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80" t="s">
        <v>163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80" t="s">
        <v>164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46" t="s">
        <v>45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46" t="s">
        <v>45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4330708661417323" right="0.5118110236220472" top="1.062992125984252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2" t="s">
        <v>47</v>
      </c>
      <c r="B1" s="33"/>
      <c r="C1" s="33"/>
      <c r="D1" s="33"/>
      <c r="E1" s="34"/>
      <c r="F1" s="35" t="str">
        <f>'SET-Planeacion'!J1</f>
        <v>PLANEACION</v>
      </c>
      <c r="G1" s="33"/>
      <c r="H1" s="33"/>
      <c r="I1" s="33"/>
      <c r="J1" s="33"/>
      <c r="K1" s="33"/>
      <c r="L1" s="33"/>
      <c r="M1" s="33"/>
      <c r="N1" s="33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8" t="s">
        <v>2</v>
      </c>
      <c r="B2" s="39"/>
      <c r="C2" s="39"/>
      <c r="D2" s="39"/>
      <c r="E2" s="40"/>
      <c r="F2" s="41" t="str">
        <f>'SET-Planeacion'!$B6</f>
        <v>Nivel de ejecución de propuestas y proyectos aprobados</v>
      </c>
      <c r="G2" s="39"/>
      <c r="H2" s="39"/>
      <c r="I2" s="39"/>
      <c r="J2" s="39"/>
      <c r="K2" s="39"/>
      <c r="L2" s="39"/>
      <c r="M2" s="39"/>
      <c r="N2" s="39"/>
      <c r="O2" s="44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8" t="s">
        <v>56</v>
      </c>
      <c r="B3" s="39"/>
      <c r="C3" s="39"/>
      <c r="D3" s="39"/>
      <c r="E3" s="40"/>
      <c r="F3" s="46" t="str">
        <f>'SET-Planeacion'!F6</f>
        <v>Eficiencia </v>
      </c>
      <c r="G3" s="39"/>
      <c r="H3" s="39"/>
      <c r="I3" s="39"/>
      <c r="J3" s="39"/>
      <c r="K3" s="39"/>
      <c r="L3" s="39"/>
      <c r="M3" s="39"/>
      <c r="N3" s="39"/>
      <c r="O3" s="44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47" t="s">
        <v>57</v>
      </c>
      <c r="B4" s="48"/>
      <c r="C4" s="48"/>
      <c r="D4" s="48"/>
      <c r="E4" s="49"/>
      <c r="F4" s="50" t="s">
        <v>58</v>
      </c>
      <c r="G4" s="51" t="str">
        <f>'SET-Planeacion'!A6</f>
        <v>IN03</v>
      </c>
      <c r="H4" s="48"/>
      <c r="I4" s="48"/>
      <c r="J4" s="48"/>
      <c r="K4" s="48"/>
      <c r="L4" s="48"/>
      <c r="M4" s="48"/>
      <c r="N4" s="48"/>
      <c r="O4" s="5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3" t="s">
        <v>63</v>
      </c>
      <c r="B5" s="54"/>
      <c r="C5" s="54"/>
      <c r="D5" s="55"/>
      <c r="E5" s="56" t="s">
        <v>64</v>
      </c>
      <c r="F5" s="57" t="s">
        <v>65</v>
      </c>
      <c r="G5" s="55"/>
      <c r="H5" s="56" t="s">
        <v>66</v>
      </c>
      <c r="I5" s="56" t="s">
        <v>67</v>
      </c>
      <c r="J5" s="57" t="s">
        <v>68</v>
      </c>
      <c r="K5" s="55"/>
      <c r="L5" s="58" t="s">
        <v>69</v>
      </c>
      <c r="M5" s="33"/>
      <c r="N5" s="33"/>
      <c r="O5" s="36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70</v>
      </c>
      <c r="M6" s="40"/>
      <c r="N6" s="64" t="s">
        <v>72</v>
      </c>
      <c r="O6" s="4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78.0" customHeight="1">
      <c r="A7" s="65" t="str">
        <f>'SET-Planeacion'!$C6</f>
        <v>Determinar el margen de concreción de las propuesta y / o proyectos elaborados por Aguas del Huila.</v>
      </c>
      <c r="B7" s="48"/>
      <c r="C7" s="48"/>
      <c r="D7" s="49"/>
      <c r="E7" s="66" t="s">
        <v>78</v>
      </c>
      <c r="F7" s="67" t="str">
        <f>'SET-Planeacion'!$D6</f>
        <v>Número de Propuestas y/o proyectos aprobados / Número de Propuestas y Proyectos elaborados*100</v>
      </c>
      <c r="G7" s="49"/>
      <c r="H7" s="68">
        <f>$O14</f>
        <v>0.8</v>
      </c>
      <c r="I7" s="69" t="str">
        <f>'SET-Planeacion'!$E6</f>
        <v>Bimensual</v>
      </c>
      <c r="J7" s="70" t="s">
        <v>1</v>
      </c>
      <c r="K7" s="48"/>
      <c r="L7" s="48"/>
      <c r="M7" s="48"/>
      <c r="N7" s="48"/>
      <c r="O7" s="5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1" t="s">
        <v>79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0.25" customHeight="1">
      <c r="A9" s="76" t="s">
        <v>101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37"/>
      <c r="Q10" s="37"/>
      <c r="R10" s="37"/>
      <c r="S10" s="37"/>
      <c r="T10" s="37"/>
      <c r="U10" s="37"/>
      <c r="V10" s="84"/>
      <c r="W10" s="85"/>
      <c r="X10" s="85"/>
      <c r="Y10" s="37"/>
      <c r="Z10" s="37"/>
    </row>
    <row r="11" ht="16.5" customHeight="1">
      <c r="A11" s="86" t="s">
        <v>96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/>
      <c r="P11" s="37"/>
      <c r="Q11" s="37"/>
      <c r="R11" s="37"/>
      <c r="S11" s="37"/>
      <c r="T11" s="37"/>
      <c r="U11" s="37"/>
      <c r="V11" s="84"/>
      <c r="W11" s="88"/>
      <c r="X11" s="88"/>
      <c r="Y11" s="37"/>
      <c r="Z11" s="37"/>
    </row>
    <row r="12" ht="16.5" customHeight="1">
      <c r="A12" s="89" t="s">
        <v>100</v>
      </c>
      <c r="B12" s="40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102</v>
      </c>
      <c r="P12" s="37"/>
      <c r="Q12" s="37"/>
      <c r="R12" s="37"/>
      <c r="S12" s="37"/>
      <c r="T12" s="37"/>
      <c r="U12" s="37"/>
      <c r="V12" s="84"/>
      <c r="W12" s="88"/>
      <c r="X12" s="88"/>
      <c r="Y12" s="37"/>
      <c r="Z12" s="37"/>
    </row>
    <row r="13" ht="16.5" customHeight="1">
      <c r="A13" s="92" t="s">
        <v>8</v>
      </c>
      <c r="B13" s="40"/>
      <c r="C13" s="96">
        <f t="shared" ref="C13:N13" si="1">$O$13</f>
        <v>0.7</v>
      </c>
      <c r="D13" s="96">
        <f t="shared" si="1"/>
        <v>0.7</v>
      </c>
      <c r="E13" s="96">
        <f t="shared" si="1"/>
        <v>0.7</v>
      </c>
      <c r="F13" s="96">
        <f t="shared" si="1"/>
        <v>0.7</v>
      </c>
      <c r="G13" s="96">
        <f t="shared" si="1"/>
        <v>0.7</v>
      </c>
      <c r="H13" s="96">
        <f t="shared" si="1"/>
        <v>0.7</v>
      </c>
      <c r="I13" s="96">
        <f t="shared" si="1"/>
        <v>0.7</v>
      </c>
      <c r="J13" s="96">
        <f t="shared" si="1"/>
        <v>0.7</v>
      </c>
      <c r="K13" s="96">
        <f t="shared" si="1"/>
        <v>0.7</v>
      </c>
      <c r="L13" s="96">
        <f t="shared" si="1"/>
        <v>0.7</v>
      </c>
      <c r="M13" s="96">
        <f t="shared" si="1"/>
        <v>0.7</v>
      </c>
      <c r="N13" s="96">
        <f t="shared" si="1"/>
        <v>0.7</v>
      </c>
      <c r="O13" s="99">
        <f>'SET-Planeacion'!J6</f>
        <v>0.7</v>
      </c>
      <c r="P13" s="37"/>
      <c r="Q13" s="37"/>
      <c r="R13" s="37"/>
      <c r="S13" s="37"/>
      <c r="T13" s="37"/>
      <c r="U13" s="37"/>
      <c r="V13" s="84"/>
      <c r="W13" s="88"/>
      <c r="X13" s="88"/>
      <c r="Y13" s="37"/>
      <c r="Z13" s="37"/>
    </row>
    <row r="14" ht="17.25" customHeight="1">
      <c r="A14" s="92" t="s">
        <v>103</v>
      </c>
      <c r="B14" s="40"/>
      <c r="C14" s="96">
        <f t="shared" ref="C14:N14" si="2">$O$14</f>
        <v>0.8</v>
      </c>
      <c r="D14" s="96">
        <f t="shared" si="2"/>
        <v>0.8</v>
      </c>
      <c r="E14" s="96">
        <f t="shared" si="2"/>
        <v>0.8</v>
      </c>
      <c r="F14" s="96">
        <f t="shared" si="2"/>
        <v>0.8</v>
      </c>
      <c r="G14" s="96">
        <f t="shared" si="2"/>
        <v>0.8</v>
      </c>
      <c r="H14" s="96">
        <f t="shared" si="2"/>
        <v>0.8</v>
      </c>
      <c r="I14" s="96">
        <f t="shared" si="2"/>
        <v>0.8</v>
      </c>
      <c r="J14" s="96">
        <f t="shared" si="2"/>
        <v>0.8</v>
      </c>
      <c r="K14" s="96">
        <f t="shared" si="2"/>
        <v>0.8</v>
      </c>
      <c r="L14" s="96">
        <f t="shared" si="2"/>
        <v>0.8</v>
      </c>
      <c r="M14" s="96">
        <f t="shared" si="2"/>
        <v>0.8</v>
      </c>
      <c r="N14" s="96">
        <f t="shared" si="2"/>
        <v>0.8</v>
      </c>
      <c r="O14" s="99">
        <f>'SET-Planeacion'!K6</f>
        <v>0.8</v>
      </c>
      <c r="P14" s="37"/>
      <c r="Q14" s="37"/>
      <c r="R14" s="37"/>
      <c r="S14" s="37"/>
      <c r="T14" s="37"/>
      <c r="U14" s="37"/>
      <c r="V14" s="84"/>
      <c r="W14" s="88"/>
      <c r="X14" s="88"/>
      <c r="Y14" s="37"/>
      <c r="Z14" s="37"/>
    </row>
    <row r="15" ht="17.25" customHeight="1">
      <c r="A15" s="98" t="s">
        <v>104</v>
      </c>
      <c r="B15" s="40"/>
      <c r="C15" s="106" t="str">
        <f t="shared" ref="C15:O15" si="3">C16/C17</f>
        <v>#DIV/0!</v>
      </c>
      <c r="D15" s="106">
        <f t="shared" si="3"/>
        <v>0.04</v>
      </c>
      <c r="E15" s="106" t="str">
        <f t="shared" si="3"/>
        <v>#DIV/0!</v>
      </c>
      <c r="F15" s="106">
        <f t="shared" si="3"/>
        <v>0.08</v>
      </c>
      <c r="G15" s="106" t="str">
        <f t="shared" si="3"/>
        <v>#DIV/0!</v>
      </c>
      <c r="H15" s="106">
        <f t="shared" si="3"/>
        <v>0.08</v>
      </c>
      <c r="I15" s="106" t="str">
        <f t="shared" si="3"/>
        <v>#DIV/0!</v>
      </c>
      <c r="J15" s="106">
        <f t="shared" si="3"/>
        <v>0.08</v>
      </c>
      <c r="K15" s="106" t="str">
        <f t="shared" si="3"/>
        <v>#DIV/0!</v>
      </c>
      <c r="L15" s="106">
        <f t="shared" si="3"/>
        <v>0.24</v>
      </c>
      <c r="M15" s="106" t="str">
        <f t="shared" si="3"/>
        <v>#DIV/0!</v>
      </c>
      <c r="N15" s="106">
        <f t="shared" si="3"/>
        <v>0.6</v>
      </c>
      <c r="O15" s="106">
        <f t="shared" si="3"/>
        <v>0.6</v>
      </c>
      <c r="P15" s="37"/>
      <c r="Q15" s="37"/>
      <c r="R15" s="37"/>
      <c r="S15" s="37"/>
      <c r="T15" s="37"/>
      <c r="U15" s="37"/>
      <c r="V15" s="84"/>
      <c r="W15" s="88"/>
      <c r="X15" s="88"/>
      <c r="Y15" s="37"/>
      <c r="Z15" s="37"/>
    </row>
    <row r="16" ht="23.25" customHeight="1">
      <c r="A16" s="102" t="s">
        <v>105</v>
      </c>
      <c r="B16" s="103" t="s">
        <v>108</v>
      </c>
      <c r="C16" s="111"/>
      <c r="D16" s="111">
        <v>1.0</v>
      </c>
      <c r="E16" s="111"/>
      <c r="F16" s="111">
        <v>2.0</v>
      </c>
      <c r="G16" s="111"/>
      <c r="H16" s="111">
        <v>2.0</v>
      </c>
      <c r="I16" s="111"/>
      <c r="J16" s="111">
        <v>2.0</v>
      </c>
      <c r="K16" s="111"/>
      <c r="L16" s="111">
        <v>6.0</v>
      </c>
      <c r="M16" s="111"/>
      <c r="N16" s="111">
        <v>15.0</v>
      </c>
      <c r="O16" s="114">
        <f t="shared" ref="O16:O17" si="4">MAX(C16:N16)</f>
        <v>15</v>
      </c>
      <c r="P16" s="37"/>
      <c r="Q16" s="37"/>
      <c r="R16" s="37"/>
      <c r="S16" s="37"/>
      <c r="T16" s="37"/>
      <c r="U16" s="37"/>
      <c r="V16" s="84"/>
      <c r="W16" s="88"/>
      <c r="X16" s="88"/>
      <c r="Y16" s="37"/>
      <c r="Z16" s="37"/>
    </row>
    <row r="17" ht="22.5" customHeight="1">
      <c r="A17" s="108"/>
      <c r="B17" s="103" t="s">
        <v>111</v>
      </c>
      <c r="C17" s="111"/>
      <c r="D17" s="111">
        <v>25.0</v>
      </c>
      <c r="E17" s="111"/>
      <c r="F17" s="111">
        <v>25.0</v>
      </c>
      <c r="G17" s="111"/>
      <c r="H17" s="111">
        <v>25.0</v>
      </c>
      <c r="I17" s="111"/>
      <c r="J17" s="111">
        <v>25.0</v>
      </c>
      <c r="K17" s="111"/>
      <c r="L17" s="111">
        <v>25.0</v>
      </c>
      <c r="M17" s="111"/>
      <c r="N17" s="111">
        <v>25.0</v>
      </c>
      <c r="O17" s="114">
        <f t="shared" si="4"/>
        <v>25</v>
      </c>
      <c r="P17" s="37"/>
      <c r="Q17" s="37"/>
      <c r="R17" s="37"/>
      <c r="S17" s="37"/>
      <c r="T17" s="37"/>
      <c r="U17" s="37"/>
      <c r="V17" s="84"/>
      <c r="W17" s="88"/>
      <c r="X17" s="88"/>
      <c r="Y17" s="37"/>
      <c r="Z17" s="37"/>
    </row>
    <row r="18" ht="17.25" customHeight="1">
      <c r="A18" s="108"/>
      <c r="B18" s="119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07"/>
      <c r="P18" s="37"/>
      <c r="Q18" s="37"/>
      <c r="R18" s="37"/>
      <c r="S18" s="37"/>
      <c r="T18" s="37"/>
      <c r="U18" s="37"/>
      <c r="V18" s="84"/>
      <c r="W18" s="88"/>
      <c r="X18" s="88"/>
      <c r="Y18" s="37"/>
      <c r="Z18" s="37"/>
    </row>
    <row r="19" ht="18.0" customHeight="1">
      <c r="A19" s="113"/>
      <c r="B19" s="123" t="s">
        <v>110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7"/>
      <c r="Q19" s="37"/>
      <c r="R19" s="37"/>
      <c r="S19" s="37"/>
      <c r="T19" s="37"/>
      <c r="U19" s="37"/>
      <c r="V19" s="84"/>
      <c r="W19" s="88"/>
      <c r="X19" s="88"/>
      <c r="Y19" s="37"/>
      <c r="Z19" s="37"/>
    </row>
    <row r="20" ht="33.0" customHeight="1">
      <c r="A20" s="118" t="s">
        <v>113</v>
      </c>
      <c r="B20" s="54"/>
      <c r="C20" s="55"/>
      <c r="D20" s="132" t="str">
        <f>'SET-Planeacion'!$G6</f>
        <v>Entre 80% y 100%</v>
      </c>
      <c r="E20" s="121"/>
      <c r="F20" s="121"/>
      <c r="G20" s="122"/>
      <c r="H20" s="132" t="str">
        <f>'SET-Planeacion'!$H6</f>
        <v>Entre 60% y 79%</v>
      </c>
      <c r="I20" s="121"/>
      <c r="J20" s="121"/>
      <c r="K20" s="122"/>
      <c r="L20" s="132" t="str">
        <f>'SET-Planeacion'!$I6</f>
        <v>Menor al 60%</v>
      </c>
      <c r="M20" s="121"/>
      <c r="N20" s="121"/>
      <c r="O20" s="122"/>
      <c r="P20" s="37"/>
      <c r="Q20" s="37"/>
      <c r="R20" s="37"/>
      <c r="S20" s="37"/>
      <c r="T20" s="37"/>
      <c r="U20" s="37"/>
      <c r="V20" s="84"/>
      <c r="W20" s="88"/>
      <c r="X20" s="88"/>
      <c r="Y20" s="37"/>
      <c r="Z20" s="37"/>
    </row>
    <row r="21" ht="33.0" customHeight="1">
      <c r="A21" s="124"/>
      <c r="B21" s="77"/>
      <c r="C21" s="125"/>
      <c r="D21" s="126" t="s">
        <v>11</v>
      </c>
      <c r="E21" s="127"/>
      <c r="F21" s="127"/>
      <c r="G21" s="128"/>
      <c r="H21" s="129" t="s">
        <v>12</v>
      </c>
      <c r="I21" s="127"/>
      <c r="J21" s="127"/>
      <c r="K21" s="128"/>
      <c r="L21" s="130" t="s">
        <v>13</v>
      </c>
      <c r="M21" s="127"/>
      <c r="N21" s="127"/>
      <c r="O21" s="131"/>
      <c r="P21" s="37"/>
      <c r="Q21" s="37"/>
      <c r="R21" s="37"/>
      <c r="S21" s="37"/>
      <c r="T21" s="37"/>
      <c r="U21" s="37"/>
      <c r="V21" s="84"/>
      <c r="W21" s="88"/>
      <c r="X21" s="88"/>
      <c r="Y21" s="37"/>
      <c r="Z21" s="37"/>
    </row>
    <row r="22" ht="15.75" customHeight="1">
      <c r="A22" s="133" t="s">
        <v>115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31"/>
      <c r="P22" s="37"/>
      <c r="Q22" s="37"/>
      <c r="R22" s="37"/>
      <c r="S22" s="37"/>
      <c r="T22" s="37"/>
      <c r="U22" s="37"/>
      <c r="V22" s="84"/>
      <c r="W22" s="88"/>
      <c r="X22" s="88"/>
      <c r="Y22" s="37"/>
      <c r="Z22" s="37"/>
    </row>
    <row r="23" ht="264.75" customHeight="1">
      <c r="A23" s="137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7"/>
      <c r="Q23" s="37"/>
      <c r="R23" s="37"/>
      <c r="S23" s="37"/>
      <c r="T23" s="37"/>
      <c r="U23" s="37"/>
      <c r="V23" s="84"/>
      <c r="W23" s="37"/>
      <c r="X23" s="37"/>
      <c r="Y23" s="37"/>
      <c r="Z23" s="37"/>
    </row>
    <row r="24" ht="15.0" customHeight="1">
      <c r="A24" s="135" t="s">
        <v>119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136" t="s">
        <v>117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21.75" customHeight="1">
      <c r="A25" s="138" t="s">
        <v>121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139">
        <v>45658.0</v>
      </c>
      <c r="O25" s="4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21.75" customHeight="1">
      <c r="A26" s="138" t="s">
        <v>123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139">
        <v>45689.0</v>
      </c>
      <c r="O26" s="4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21.75" customHeight="1">
      <c r="A27" s="138" t="s">
        <v>124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139">
        <v>45717.0</v>
      </c>
      <c r="O27" s="4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1.75" customHeight="1">
      <c r="A28" s="138" t="s">
        <v>126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  <c r="N28" s="139">
        <v>45748.0</v>
      </c>
      <c r="O28" s="4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21.75" customHeight="1">
      <c r="A29" s="138" t="s">
        <v>128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39">
        <v>45778.0</v>
      </c>
      <c r="O29" s="4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21.75" customHeight="1">
      <c r="A30" s="138" t="s">
        <v>130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139">
        <v>45809.0</v>
      </c>
      <c r="O30" s="44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21.75" customHeight="1">
      <c r="A31" s="138" t="s">
        <v>132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39">
        <v>45839.0</v>
      </c>
      <c r="O31" s="4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21.75" customHeight="1">
      <c r="A32" s="138" t="s">
        <v>133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139">
        <v>45870.0</v>
      </c>
      <c r="O32" s="4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21.75" customHeight="1">
      <c r="A33" s="138" t="s">
        <v>134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139">
        <v>45901.0</v>
      </c>
      <c r="O33" s="4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21.75" customHeight="1">
      <c r="A34" s="138" t="s">
        <v>136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139">
        <v>45931.0</v>
      </c>
      <c r="O34" s="4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21.75" customHeight="1">
      <c r="A35" s="138" t="s">
        <v>139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39">
        <v>45962.0</v>
      </c>
      <c r="O35" s="4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21.75" customHeight="1">
      <c r="A36" s="138" t="s">
        <v>141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139">
        <v>45992.0</v>
      </c>
      <c r="O36" s="4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135" t="s">
        <v>143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6" t="s">
        <v>117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24.0" customHeight="1">
      <c r="A38" s="138" t="s">
        <v>144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  <c r="N38" s="140"/>
      <c r="O38" s="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22.5" customHeight="1">
      <c r="A39" s="141" t="s">
        <v>147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42"/>
      <c r="O39" s="5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4.5" customHeight="1">
      <c r="A40" s="14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80" t="s">
        <v>146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80" t="s">
        <v>148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0" t="s">
        <v>150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0" t="s">
        <v>151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0" t="s">
        <v>153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0" t="s">
        <v>154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0" t="s">
        <v>156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80" t="s">
        <v>158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80" t="s">
        <v>159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80" t="s">
        <v>161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80" t="s">
        <v>162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80" t="s">
        <v>163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80" t="s">
        <v>164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45">
        <v>0.7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45">
        <v>0.8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41732283464567"/>
  <pageSetup scale="73" orientation="portrait"/>
  <headerFooter>
    <oddHeader>&amp;C AGUAS DEL HUILA S.A. E.S.P. NIT.  800.100.553-2 FORMATO: MATRIZ DE REGISTRO Y MEDICIÓN DE INDICADORES VERSION 8.0</oddHeader>
    <oddFooter>&amp;RPág. &amp;P | &amp;P 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2" t="s">
        <v>47</v>
      </c>
      <c r="B1" s="33"/>
      <c r="C1" s="33"/>
      <c r="D1" s="33"/>
      <c r="E1" s="34"/>
      <c r="F1" s="35" t="str">
        <f>'SET-Planeacion'!J1</f>
        <v>PLANEACION</v>
      </c>
      <c r="G1" s="33"/>
      <c r="H1" s="33"/>
      <c r="I1" s="33"/>
      <c r="J1" s="33"/>
      <c r="K1" s="33"/>
      <c r="L1" s="33"/>
      <c r="M1" s="33"/>
      <c r="N1" s="33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8" t="s">
        <v>2</v>
      </c>
      <c r="B2" s="39"/>
      <c r="C2" s="39"/>
      <c r="D2" s="39"/>
      <c r="E2" s="40"/>
      <c r="F2" s="41" t="str">
        <f>'SET-Planeacion'!$B7</f>
        <v>% de proyectos  con prorrogas vigencia actual </v>
      </c>
      <c r="G2" s="39"/>
      <c r="H2" s="39"/>
      <c r="I2" s="39"/>
      <c r="J2" s="39"/>
      <c r="K2" s="39"/>
      <c r="L2" s="39"/>
      <c r="M2" s="39"/>
      <c r="N2" s="39"/>
      <c r="O2" s="44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8" t="s">
        <v>56</v>
      </c>
      <c r="B3" s="39"/>
      <c r="C3" s="39"/>
      <c r="D3" s="39"/>
      <c r="E3" s="40"/>
      <c r="F3" s="46" t="str">
        <f>'SET-Planeacion'!F7</f>
        <v>Eficacia</v>
      </c>
      <c r="G3" s="39"/>
      <c r="H3" s="39"/>
      <c r="I3" s="39"/>
      <c r="J3" s="39"/>
      <c r="K3" s="39"/>
      <c r="L3" s="39"/>
      <c r="M3" s="39"/>
      <c r="N3" s="39"/>
      <c r="O3" s="44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47" t="s">
        <v>57</v>
      </c>
      <c r="B4" s="48"/>
      <c r="C4" s="48"/>
      <c r="D4" s="48"/>
      <c r="E4" s="49"/>
      <c r="F4" s="50" t="s">
        <v>58</v>
      </c>
      <c r="G4" s="51" t="str">
        <f>'SET-Planeacion'!A7</f>
        <v>IN04</v>
      </c>
      <c r="H4" s="48"/>
      <c r="I4" s="48"/>
      <c r="J4" s="48"/>
      <c r="K4" s="48"/>
      <c r="L4" s="48"/>
      <c r="M4" s="48"/>
      <c r="N4" s="48"/>
      <c r="O4" s="5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3" t="s">
        <v>63</v>
      </c>
      <c r="B5" s="54"/>
      <c r="C5" s="54"/>
      <c r="D5" s="55"/>
      <c r="E5" s="56" t="s">
        <v>64</v>
      </c>
      <c r="F5" s="57" t="s">
        <v>65</v>
      </c>
      <c r="G5" s="55"/>
      <c r="H5" s="56" t="s">
        <v>66</v>
      </c>
      <c r="I5" s="56" t="s">
        <v>67</v>
      </c>
      <c r="J5" s="57" t="s">
        <v>68</v>
      </c>
      <c r="K5" s="55"/>
      <c r="L5" s="58" t="s">
        <v>69</v>
      </c>
      <c r="M5" s="33"/>
      <c r="N5" s="33"/>
      <c r="O5" s="36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70</v>
      </c>
      <c r="M6" s="40"/>
      <c r="N6" s="64" t="s">
        <v>72</v>
      </c>
      <c r="O6" s="4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109.5" customHeight="1">
      <c r="A7" s="65" t="str">
        <f>'SET-Planeacion'!$C7</f>
        <v>Medir el impacto de cumplimiento en los proyectos o contratos suscriptos   frente al componente del funcionamiento y las causas de las prorrogas.</v>
      </c>
      <c r="B7" s="48"/>
      <c r="C7" s="48"/>
      <c r="D7" s="49"/>
      <c r="E7" s="66" t="s">
        <v>77</v>
      </c>
      <c r="F7" s="67" t="str">
        <f>'SET-Planeacion'!$D7</f>
        <v>Número de proyectos con prorroga / total de proyectos aprobados  por aguas del Huila en el tiempo*100</v>
      </c>
      <c r="G7" s="49"/>
      <c r="H7" s="68">
        <f>$O14</f>
        <v>0.9</v>
      </c>
      <c r="I7" s="69" t="str">
        <f>'SET-Planeacion'!$E7</f>
        <v>Semestral</v>
      </c>
      <c r="J7" s="70" t="s">
        <v>1</v>
      </c>
      <c r="K7" s="48"/>
      <c r="L7" s="48"/>
      <c r="M7" s="48"/>
      <c r="N7" s="48"/>
      <c r="O7" s="5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1" t="s">
        <v>79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0.25" customHeight="1">
      <c r="A9" s="76" t="s">
        <v>165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37"/>
      <c r="Q10" s="37"/>
      <c r="R10" s="37"/>
      <c r="S10" s="37"/>
      <c r="T10" s="37"/>
      <c r="U10" s="37"/>
      <c r="V10" s="84"/>
      <c r="W10" s="85"/>
      <c r="X10" s="85"/>
      <c r="Y10" s="37"/>
      <c r="Z10" s="37"/>
    </row>
    <row r="11" ht="16.5" customHeight="1">
      <c r="A11" s="86" t="s">
        <v>96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/>
      <c r="P11" s="37"/>
      <c r="Q11" s="37"/>
      <c r="R11" s="37"/>
      <c r="S11" s="37"/>
      <c r="T11" s="37"/>
      <c r="U11" s="37"/>
      <c r="V11" s="84"/>
      <c r="W11" s="88"/>
      <c r="X11" s="88"/>
      <c r="Y11" s="37"/>
      <c r="Z11" s="37"/>
    </row>
    <row r="12" ht="16.5" customHeight="1">
      <c r="A12" s="89" t="s">
        <v>100</v>
      </c>
      <c r="B12" s="40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102</v>
      </c>
      <c r="P12" s="37"/>
      <c r="Q12" s="37"/>
      <c r="R12" s="37"/>
      <c r="S12" s="37"/>
      <c r="T12" s="37"/>
      <c r="U12" s="37"/>
      <c r="V12" s="84"/>
      <c r="W12" s="88"/>
      <c r="X12" s="88"/>
      <c r="Y12" s="37"/>
      <c r="Z12" s="37"/>
    </row>
    <row r="13" ht="16.5" customHeight="1">
      <c r="A13" s="92" t="s">
        <v>8</v>
      </c>
      <c r="B13" s="40"/>
      <c r="C13" s="96">
        <f t="shared" ref="C13:N13" si="1">$O$13</f>
        <v>0.9</v>
      </c>
      <c r="D13" s="96">
        <f t="shared" si="1"/>
        <v>0.9</v>
      </c>
      <c r="E13" s="96">
        <f t="shared" si="1"/>
        <v>0.9</v>
      </c>
      <c r="F13" s="96">
        <f t="shared" si="1"/>
        <v>0.9</v>
      </c>
      <c r="G13" s="96">
        <f t="shared" si="1"/>
        <v>0.9</v>
      </c>
      <c r="H13" s="96">
        <f t="shared" si="1"/>
        <v>0.9</v>
      </c>
      <c r="I13" s="96">
        <f t="shared" si="1"/>
        <v>0.9</v>
      </c>
      <c r="J13" s="96">
        <f t="shared" si="1"/>
        <v>0.9</v>
      </c>
      <c r="K13" s="96">
        <f t="shared" si="1"/>
        <v>0.9</v>
      </c>
      <c r="L13" s="96">
        <f t="shared" si="1"/>
        <v>0.9</v>
      </c>
      <c r="M13" s="96">
        <f t="shared" si="1"/>
        <v>0.9</v>
      </c>
      <c r="N13" s="96">
        <f t="shared" si="1"/>
        <v>0.9</v>
      </c>
      <c r="O13" s="99">
        <f>'SET-Planeacion'!J7</f>
        <v>0.9</v>
      </c>
      <c r="P13" s="37"/>
      <c r="Q13" s="37"/>
      <c r="R13" s="37"/>
      <c r="S13" s="37"/>
      <c r="T13" s="37"/>
      <c r="U13" s="37"/>
      <c r="V13" s="84"/>
      <c r="W13" s="88"/>
      <c r="X13" s="88"/>
      <c r="Y13" s="37"/>
      <c r="Z13" s="37"/>
    </row>
    <row r="14" ht="17.25" customHeight="1">
      <c r="A14" s="92" t="s">
        <v>103</v>
      </c>
      <c r="B14" s="40"/>
      <c r="C14" s="96">
        <f t="shared" ref="C14:N14" si="2">$O$14</f>
        <v>0.9</v>
      </c>
      <c r="D14" s="96">
        <f t="shared" si="2"/>
        <v>0.9</v>
      </c>
      <c r="E14" s="96">
        <f t="shared" si="2"/>
        <v>0.9</v>
      </c>
      <c r="F14" s="96">
        <f t="shared" si="2"/>
        <v>0.9</v>
      </c>
      <c r="G14" s="96">
        <f t="shared" si="2"/>
        <v>0.9</v>
      </c>
      <c r="H14" s="96">
        <f t="shared" si="2"/>
        <v>0.9</v>
      </c>
      <c r="I14" s="96">
        <f t="shared" si="2"/>
        <v>0.9</v>
      </c>
      <c r="J14" s="96">
        <f t="shared" si="2"/>
        <v>0.9</v>
      </c>
      <c r="K14" s="96">
        <f t="shared" si="2"/>
        <v>0.9</v>
      </c>
      <c r="L14" s="96">
        <f t="shared" si="2"/>
        <v>0.9</v>
      </c>
      <c r="M14" s="96">
        <f t="shared" si="2"/>
        <v>0.9</v>
      </c>
      <c r="N14" s="96">
        <f t="shared" si="2"/>
        <v>0.9</v>
      </c>
      <c r="O14" s="99">
        <f>'SET-Planeacion'!K7</f>
        <v>0.9</v>
      </c>
      <c r="P14" s="37"/>
      <c r="Q14" s="37"/>
      <c r="R14" s="37"/>
      <c r="S14" s="37"/>
      <c r="T14" s="37"/>
      <c r="U14" s="37"/>
      <c r="V14" s="84"/>
      <c r="W14" s="88"/>
      <c r="X14" s="88"/>
      <c r="Y14" s="37"/>
      <c r="Z14" s="37"/>
    </row>
    <row r="15" ht="17.25" customHeight="1">
      <c r="A15" s="98" t="s">
        <v>104</v>
      </c>
      <c r="B15" s="40"/>
      <c r="C15" s="106" t="str">
        <f t="shared" ref="C15:O15" si="3">(C16/C17)</f>
        <v>#DIV/0!</v>
      </c>
      <c r="D15" s="106" t="str">
        <f t="shared" si="3"/>
        <v>#DIV/0!</v>
      </c>
      <c r="E15" s="106" t="str">
        <f t="shared" si="3"/>
        <v>#DIV/0!</v>
      </c>
      <c r="F15" s="106" t="str">
        <f t="shared" si="3"/>
        <v>#DIV/0!</v>
      </c>
      <c r="G15" s="106" t="str">
        <f t="shared" si="3"/>
        <v>#DIV/0!</v>
      </c>
      <c r="H15" s="106">
        <f t="shared" si="3"/>
        <v>0</v>
      </c>
      <c r="I15" s="106" t="str">
        <f t="shared" si="3"/>
        <v>#DIV/0!</v>
      </c>
      <c r="J15" s="106" t="str">
        <f t="shared" si="3"/>
        <v>#DIV/0!</v>
      </c>
      <c r="K15" s="106" t="str">
        <f t="shared" si="3"/>
        <v>#DIV/0!</v>
      </c>
      <c r="L15" s="106" t="str">
        <f t="shared" si="3"/>
        <v>#DIV/0!</v>
      </c>
      <c r="M15" s="106" t="str">
        <f t="shared" si="3"/>
        <v>#DIV/0!</v>
      </c>
      <c r="N15" s="106">
        <f t="shared" si="3"/>
        <v>0.3333333333</v>
      </c>
      <c r="O15" s="106">
        <f t="shared" si="3"/>
        <v>0.125</v>
      </c>
      <c r="P15" s="37"/>
      <c r="Q15" s="37"/>
      <c r="R15" s="37"/>
      <c r="S15" s="37"/>
      <c r="T15" s="37"/>
      <c r="U15" s="37"/>
      <c r="V15" s="84"/>
      <c r="W15" s="88"/>
      <c r="X15" s="88"/>
      <c r="Y15" s="37"/>
      <c r="Z15" s="37"/>
    </row>
    <row r="16" ht="21.75" customHeight="1">
      <c r="A16" s="102" t="s">
        <v>105</v>
      </c>
      <c r="B16" s="103" t="s">
        <v>166</v>
      </c>
      <c r="C16" s="111"/>
      <c r="D16" s="111"/>
      <c r="E16" s="111"/>
      <c r="F16" s="111"/>
      <c r="G16" s="111"/>
      <c r="H16" s="111">
        <v>0.0</v>
      </c>
      <c r="I16" s="111"/>
      <c r="J16" s="111"/>
      <c r="K16" s="111"/>
      <c r="L16" s="111"/>
      <c r="M16" s="111"/>
      <c r="N16" s="111">
        <v>1.0</v>
      </c>
      <c r="O16" s="114">
        <f t="shared" ref="O16:O17" si="4">SUM(C16:N16)</f>
        <v>1</v>
      </c>
      <c r="P16" s="37"/>
      <c r="Q16" s="37"/>
      <c r="R16" s="37"/>
      <c r="S16" s="37"/>
      <c r="T16" s="37"/>
      <c r="U16" s="37"/>
      <c r="V16" s="84"/>
      <c r="W16" s="88"/>
      <c r="X16" s="88"/>
      <c r="Y16" s="37"/>
      <c r="Z16" s="37"/>
    </row>
    <row r="17" ht="28.5" customHeight="1">
      <c r="A17" s="108"/>
      <c r="B17" s="103" t="s">
        <v>167</v>
      </c>
      <c r="C17" s="147"/>
      <c r="D17" s="148"/>
      <c r="E17" s="148"/>
      <c r="F17" s="148"/>
      <c r="G17" s="148"/>
      <c r="H17" s="148">
        <v>5.0</v>
      </c>
      <c r="I17" s="148"/>
      <c r="J17" s="147"/>
      <c r="K17" s="148"/>
      <c r="L17" s="148"/>
      <c r="M17" s="148"/>
      <c r="N17" s="148">
        <v>3.0</v>
      </c>
      <c r="O17" s="114">
        <f t="shared" si="4"/>
        <v>8</v>
      </c>
      <c r="P17" s="37"/>
      <c r="Q17" s="37"/>
      <c r="R17" s="37"/>
      <c r="S17" s="37"/>
      <c r="T17" s="37"/>
      <c r="U17" s="37"/>
      <c r="V17" s="84"/>
      <c r="W17" s="88"/>
      <c r="X17" s="88"/>
      <c r="Y17" s="37"/>
      <c r="Z17" s="37"/>
    </row>
    <row r="18" ht="17.25" customHeight="1">
      <c r="A18" s="108"/>
      <c r="B18" s="119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07"/>
      <c r="P18" s="37"/>
      <c r="Q18" s="37"/>
      <c r="R18" s="37"/>
      <c r="S18" s="37"/>
      <c r="T18" s="37"/>
      <c r="U18" s="37"/>
      <c r="V18" s="84"/>
      <c r="W18" s="88"/>
      <c r="X18" s="88"/>
      <c r="Y18" s="37"/>
      <c r="Z18" s="37"/>
    </row>
    <row r="19" ht="18.0" customHeight="1">
      <c r="A19" s="113"/>
      <c r="B19" s="123" t="s">
        <v>110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7"/>
      <c r="Q19" s="37"/>
      <c r="R19" s="37"/>
      <c r="S19" s="37"/>
      <c r="T19" s="37"/>
      <c r="U19" s="37"/>
      <c r="V19" s="84"/>
      <c r="W19" s="88"/>
      <c r="X19" s="88"/>
      <c r="Y19" s="37"/>
      <c r="Z19" s="37"/>
    </row>
    <row r="20" ht="33.0" customHeight="1">
      <c r="A20" s="118" t="s">
        <v>113</v>
      </c>
      <c r="B20" s="54"/>
      <c r="C20" s="55"/>
      <c r="D20" s="132" t="str">
        <f>'SET-Planeacion'!$G7</f>
        <v>Entre 80% y 100%</v>
      </c>
      <c r="E20" s="121"/>
      <c r="F20" s="121"/>
      <c r="G20" s="122"/>
      <c r="H20" s="132" t="str">
        <f>'SET-Planeacion'!$H7</f>
        <v>Entre 60% y 79%</v>
      </c>
      <c r="I20" s="121"/>
      <c r="J20" s="121"/>
      <c r="K20" s="122"/>
      <c r="L20" s="132" t="str">
        <f>'SET-Planeacion'!$I7</f>
        <v>Menor al 60%</v>
      </c>
      <c r="M20" s="121"/>
      <c r="N20" s="121"/>
      <c r="O20" s="122"/>
      <c r="P20" s="37"/>
      <c r="Q20" s="37"/>
      <c r="R20" s="37"/>
      <c r="S20" s="37"/>
      <c r="T20" s="37"/>
      <c r="U20" s="37"/>
      <c r="V20" s="84"/>
      <c r="W20" s="88"/>
      <c r="X20" s="88"/>
      <c r="Y20" s="37"/>
      <c r="Z20" s="37"/>
    </row>
    <row r="21" ht="33.0" customHeight="1">
      <c r="A21" s="124"/>
      <c r="B21" s="77"/>
      <c r="C21" s="125"/>
      <c r="D21" s="126" t="s">
        <v>11</v>
      </c>
      <c r="E21" s="127"/>
      <c r="F21" s="127"/>
      <c r="G21" s="128"/>
      <c r="H21" s="129" t="s">
        <v>12</v>
      </c>
      <c r="I21" s="127"/>
      <c r="J21" s="127"/>
      <c r="K21" s="128"/>
      <c r="L21" s="130" t="s">
        <v>13</v>
      </c>
      <c r="M21" s="127"/>
      <c r="N21" s="127"/>
      <c r="O21" s="131"/>
      <c r="P21" s="37"/>
      <c r="Q21" s="37"/>
      <c r="R21" s="37"/>
      <c r="S21" s="37"/>
      <c r="T21" s="37"/>
      <c r="U21" s="37"/>
      <c r="V21" s="84"/>
      <c r="W21" s="88"/>
      <c r="X21" s="88"/>
      <c r="Y21" s="37"/>
      <c r="Z21" s="37"/>
    </row>
    <row r="22" ht="15.75" customHeight="1">
      <c r="A22" s="133" t="s">
        <v>115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31"/>
      <c r="P22" s="37"/>
      <c r="Q22" s="37"/>
      <c r="R22" s="37"/>
      <c r="S22" s="37"/>
      <c r="T22" s="37"/>
      <c r="U22" s="37"/>
      <c r="V22" s="84"/>
      <c r="W22" s="88"/>
      <c r="X22" s="88"/>
      <c r="Y22" s="37"/>
      <c r="Z22" s="37"/>
    </row>
    <row r="23" ht="264.75" customHeight="1">
      <c r="A23" s="137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37"/>
      <c r="Q23" s="37"/>
      <c r="R23" s="37"/>
      <c r="S23" s="37"/>
      <c r="T23" s="37"/>
      <c r="U23" s="37"/>
      <c r="V23" s="84"/>
      <c r="W23" s="37"/>
      <c r="X23" s="37"/>
      <c r="Y23" s="37"/>
      <c r="Z23" s="37"/>
    </row>
    <row r="24" ht="15.0" customHeight="1">
      <c r="A24" s="135" t="s">
        <v>168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136" t="s">
        <v>117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21.75" customHeight="1">
      <c r="A25" s="138" t="s">
        <v>118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139">
        <v>45658.0</v>
      </c>
      <c r="O25" s="4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21.75" customHeight="1">
      <c r="A26" s="138" t="s">
        <v>169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139">
        <v>45689.0</v>
      </c>
      <c r="O26" s="4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21.75" customHeight="1">
      <c r="A27" s="138" t="s">
        <v>170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139">
        <v>45717.0</v>
      </c>
      <c r="O27" s="4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1.75" customHeight="1">
      <c r="A28" s="138" t="s">
        <v>118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  <c r="N28" s="139">
        <v>45748.0</v>
      </c>
      <c r="O28" s="4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21.75" customHeight="1">
      <c r="A29" s="138" t="s">
        <v>171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39">
        <v>45778.0</v>
      </c>
      <c r="O29" s="4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21.75" customHeight="1">
      <c r="A30" s="138" t="s">
        <v>118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139">
        <v>45809.0</v>
      </c>
      <c r="O30" s="44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21.75" customHeight="1">
      <c r="A31" s="138" t="s">
        <v>169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39">
        <v>45839.0</v>
      </c>
      <c r="O31" s="4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21.75" customHeight="1">
      <c r="A32" s="138" t="s">
        <v>170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139">
        <v>45870.0</v>
      </c>
      <c r="O32" s="4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21.75" customHeight="1">
      <c r="A33" s="138" t="s">
        <v>118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139">
        <v>45901.0</v>
      </c>
      <c r="O33" s="4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21.75" customHeight="1">
      <c r="A34" s="138" t="s">
        <v>169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139">
        <v>45931.0</v>
      </c>
      <c r="O34" s="4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21.75" customHeight="1">
      <c r="A35" s="138" t="s">
        <v>170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39">
        <v>45962.0</v>
      </c>
      <c r="O35" s="4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21.75" customHeight="1">
      <c r="A36" s="138" t="s">
        <v>118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139">
        <v>45992.0</v>
      </c>
      <c r="O36" s="4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135" t="s">
        <v>172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6" t="s">
        <v>117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24.0" customHeight="1">
      <c r="A38" s="138" t="s">
        <v>173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  <c r="N38" s="140"/>
      <c r="O38" s="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22.5" customHeight="1">
      <c r="A39" s="141" t="s">
        <v>174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42"/>
      <c r="O39" s="5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4.5" customHeight="1">
      <c r="A40" s="14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80" t="s">
        <v>146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80" t="s">
        <v>148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0" t="s">
        <v>150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0" t="s">
        <v>151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0" t="s">
        <v>153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0" t="s">
        <v>154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0" t="s">
        <v>156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80" t="s">
        <v>158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80" t="s">
        <v>159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80" t="s">
        <v>161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80" t="s">
        <v>162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80" t="s">
        <v>163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80" t="s">
        <v>164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49">
        <v>0.9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49">
        <v>0.9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7" width="11.43"/>
    <col customWidth="1" hidden="1" min="18" max="18" width="10.71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2" t="s">
        <v>47</v>
      </c>
      <c r="B1" s="33"/>
      <c r="C1" s="33"/>
      <c r="D1" s="33"/>
      <c r="E1" s="34"/>
      <c r="F1" s="35" t="str">
        <f>'SET-Planeacion'!J1</f>
        <v>PLANEACION</v>
      </c>
      <c r="G1" s="33"/>
      <c r="H1" s="33"/>
      <c r="I1" s="33"/>
      <c r="J1" s="33"/>
      <c r="K1" s="33"/>
      <c r="L1" s="33"/>
      <c r="M1" s="33"/>
      <c r="N1" s="33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8" t="s">
        <v>2</v>
      </c>
      <c r="B2" s="39"/>
      <c r="C2" s="39"/>
      <c r="D2" s="39"/>
      <c r="E2" s="40"/>
      <c r="F2" s="41" t="str">
        <f>'SET-Planeacion'!$B8</f>
        <v>Nivel de Cumplimiento de Tiempo de duracion del proyecto y/o contrato</v>
      </c>
      <c r="G2" s="39"/>
      <c r="H2" s="39"/>
      <c r="I2" s="39"/>
      <c r="J2" s="39"/>
      <c r="K2" s="39"/>
      <c r="L2" s="39"/>
      <c r="M2" s="39"/>
      <c r="N2" s="39"/>
      <c r="O2" s="44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8" t="s">
        <v>56</v>
      </c>
      <c r="B3" s="39"/>
      <c r="C3" s="39"/>
      <c r="D3" s="39"/>
      <c r="E3" s="40"/>
      <c r="F3" s="46" t="str">
        <f>'SET-Planeacion'!F8</f>
        <v>Efectividad</v>
      </c>
      <c r="G3" s="39"/>
      <c r="H3" s="39"/>
      <c r="I3" s="39"/>
      <c r="J3" s="39"/>
      <c r="K3" s="39"/>
      <c r="L3" s="39"/>
      <c r="M3" s="39"/>
      <c r="N3" s="39"/>
      <c r="O3" s="44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47" t="s">
        <v>57</v>
      </c>
      <c r="B4" s="48"/>
      <c r="C4" s="48"/>
      <c r="D4" s="48"/>
      <c r="E4" s="49"/>
      <c r="F4" s="50" t="s">
        <v>58</v>
      </c>
      <c r="G4" s="51" t="str">
        <f>'SET-Planeacion'!A8</f>
        <v>IN05</v>
      </c>
      <c r="H4" s="48"/>
      <c r="I4" s="48"/>
      <c r="J4" s="48"/>
      <c r="K4" s="48"/>
      <c r="L4" s="48"/>
      <c r="M4" s="48"/>
      <c r="N4" s="48"/>
      <c r="O4" s="5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3" t="s">
        <v>63</v>
      </c>
      <c r="B5" s="54"/>
      <c r="C5" s="54"/>
      <c r="D5" s="55"/>
      <c r="E5" s="56" t="s">
        <v>64</v>
      </c>
      <c r="F5" s="57" t="s">
        <v>65</v>
      </c>
      <c r="G5" s="55"/>
      <c r="H5" s="56" t="s">
        <v>66</v>
      </c>
      <c r="I5" s="56" t="s">
        <v>67</v>
      </c>
      <c r="J5" s="57" t="s">
        <v>68</v>
      </c>
      <c r="K5" s="55"/>
      <c r="L5" s="58" t="s">
        <v>69</v>
      </c>
      <c r="M5" s="33"/>
      <c r="N5" s="33"/>
      <c r="O5" s="36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70</v>
      </c>
      <c r="M6" s="40"/>
      <c r="N6" s="64" t="s">
        <v>72</v>
      </c>
      <c r="O6" s="4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58.5" customHeight="1">
      <c r="A7" s="65" t="str">
        <f>'SET-Planeacion'!$C8</f>
        <v>Determinar la eficiencia, eficacia de los tiempos estimados frente al ejecuccion  de las porpuestas y/o  proyectos  realizadas por la entidad. </v>
      </c>
      <c r="B7" s="48"/>
      <c r="C7" s="48"/>
      <c r="D7" s="49"/>
      <c r="E7" s="66" t="s">
        <v>175</v>
      </c>
      <c r="F7" s="67" t="str">
        <f>'SET-Planeacion'!$D8</f>
        <v>Tiempo ejecutado   de cada contrato  y/o proyecto/Tiempo proyectado  *100         </v>
      </c>
      <c r="G7" s="49"/>
      <c r="H7" s="68" t="str">
        <f>$O14</f>
        <v>&lt;=0</v>
      </c>
      <c r="I7" s="69" t="str">
        <f>'SET-Planeacion'!$E8</f>
        <v>Trimestral</v>
      </c>
      <c r="J7" s="70" t="s">
        <v>1</v>
      </c>
      <c r="K7" s="48"/>
      <c r="L7" s="48"/>
      <c r="M7" s="48"/>
      <c r="N7" s="48"/>
      <c r="O7" s="5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1" t="s">
        <v>79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16.5" customHeight="1">
      <c r="A9" s="76" t="s">
        <v>176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37"/>
      <c r="Q10" s="37"/>
      <c r="R10" s="37"/>
      <c r="S10" s="37"/>
      <c r="T10" s="37"/>
      <c r="U10" s="37"/>
      <c r="V10" s="84"/>
      <c r="W10" s="85"/>
      <c r="X10" s="85"/>
      <c r="Y10" s="37"/>
      <c r="Z10" s="37"/>
    </row>
    <row r="11" ht="16.5" customHeight="1">
      <c r="A11" s="86" t="s">
        <v>96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6"/>
      <c r="P11" s="37"/>
      <c r="Q11" s="37"/>
      <c r="R11" s="37"/>
      <c r="S11" s="37"/>
      <c r="T11" s="37"/>
      <c r="U11" s="37"/>
      <c r="V11" s="84"/>
      <c r="W11" s="88"/>
      <c r="X11" s="88"/>
      <c r="Y11" s="37"/>
      <c r="Z11" s="37"/>
    </row>
    <row r="12" ht="16.5" customHeight="1">
      <c r="A12" s="89" t="s">
        <v>100</v>
      </c>
      <c r="B12" s="40"/>
      <c r="C12" s="90" t="s">
        <v>15</v>
      </c>
      <c r="D12" s="90" t="s">
        <v>16</v>
      </c>
      <c r="E12" s="90" t="s">
        <v>17</v>
      </c>
      <c r="F12" s="90" t="s">
        <v>18</v>
      </c>
      <c r="G12" s="90" t="s">
        <v>19</v>
      </c>
      <c r="H12" s="90" t="s">
        <v>20</v>
      </c>
      <c r="I12" s="90" t="s">
        <v>21</v>
      </c>
      <c r="J12" s="90" t="s">
        <v>22</v>
      </c>
      <c r="K12" s="90" t="s">
        <v>23</v>
      </c>
      <c r="L12" s="90" t="s">
        <v>24</v>
      </c>
      <c r="M12" s="90" t="s">
        <v>25</v>
      </c>
      <c r="N12" s="90" t="s">
        <v>26</v>
      </c>
      <c r="O12" s="91" t="s">
        <v>102</v>
      </c>
      <c r="P12" s="37"/>
      <c r="Q12" s="37"/>
      <c r="R12" s="37"/>
      <c r="S12" s="37"/>
      <c r="T12" s="37"/>
      <c r="U12" s="37"/>
      <c r="V12" s="84"/>
      <c r="W12" s="88"/>
      <c r="X12" s="88"/>
      <c r="Y12" s="37"/>
      <c r="Z12" s="37"/>
    </row>
    <row r="13" ht="16.5" customHeight="1">
      <c r="A13" s="92" t="s">
        <v>8</v>
      </c>
      <c r="B13" s="40"/>
      <c r="C13" s="94" t="str">
        <f t="shared" ref="C13:N13" si="1">$O$13</f>
        <v>&lt;=0</v>
      </c>
      <c r="D13" s="94" t="str">
        <f t="shared" si="1"/>
        <v>&lt;=0</v>
      </c>
      <c r="E13" s="94" t="str">
        <f t="shared" si="1"/>
        <v>&lt;=0</v>
      </c>
      <c r="F13" s="94" t="str">
        <f t="shared" si="1"/>
        <v>&lt;=0</v>
      </c>
      <c r="G13" s="94" t="str">
        <f t="shared" si="1"/>
        <v>&lt;=0</v>
      </c>
      <c r="H13" s="94" t="str">
        <f t="shared" si="1"/>
        <v>&lt;=0</v>
      </c>
      <c r="I13" s="94" t="str">
        <f t="shared" si="1"/>
        <v>&lt;=0</v>
      </c>
      <c r="J13" s="94" t="str">
        <f t="shared" si="1"/>
        <v>&lt;=0</v>
      </c>
      <c r="K13" s="94" t="str">
        <f t="shared" si="1"/>
        <v>&lt;=0</v>
      </c>
      <c r="L13" s="94" t="str">
        <f t="shared" si="1"/>
        <v>&lt;=0</v>
      </c>
      <c r="M13" s="94" t="str">
        <f t="shared" si="1"/>
        <v>&lt;=0</v>
      </c>
      <c r="N13" s="94" t="str">
        <f t="shared" si="1"/>
        <v>&lt;=0</v>
      </c>
      <c r="O13" s="97" t="str">
        <f>'SET-Planeacion'!J8</f>
        <v>&lt;=0</v>
      </c>
      <c r="P13" s="37"/>
      <c r="Q13" s="37"/>
      <c r="R13" s="37"/>
      <c r="S13" s="37"/>
      <c r="T13" s="37"/>
      <c r="U13" s="37"/>
      <c r="V13" s="84"/>
      <c r="W13" s="88"/>
      <c r="X13" s="88"/>
      <c r="Y13" s="37"/>
      <c r="Z13" s="37"/>
    </row>
    <row r="14" ht="17.25" customHeight="1">
      <c r="A14" s="92" t="s">
        <v>103</v>
      </c>
      <c r="B14" s="40"/>
      <c r="C14" s="94" t="str">
        <f t="shared" ref="C14:N14" si="2">$O$14</f>
        <v>&lt;=0</v>
      </c>
      <c r="D14" s="94" t="str">
        <f t="shared" si="2"/>
        <v>&lt;=0</v>
      </c>
      <c r="E14" s="94" t="str">
        <f t="shared" si="2"/>
        <v>&lt;=0</v>
      </c>
      <c r="F14" s="94" t="str">
        <f t="shared" si="2"/>
        <v>&lt;=0</v>
      </c>
      <c r="G14" s="94" t="str">
        <f t="shared" si="2"/>
        <v>&lt;=0</v>
      </c>
      <c r="H14" s="94" t="str">
        <f t="shared" si="2"/>
        <v>&lt;=0</v>
      </c>
      <c r="I14" s="94" t="str">
        <f t="shared" si="2"/>
        <v>&lt;=0</v>
      </c>
      <c r="J14" s="94" t="str">
        <f t="shared" si="2"/>
        <v>&lt;=0</v>
      </c>
      <c r="K14" s="94" t="str">
        <f t="shared" si="2"/>
        <v>&lt;=0</v>
      </c>
      <c r="L14" s="94" t="str">
        <f t="shared" si="2"/>
        <v>&lt;=0</v>
      </c>
      <c r="M14" s="94" t="str">
        <f t="shared" si="2"/>
        <v>&lt;=0</v>
      </c>
      <c r="N14" s="94" t="str">
        <f t="shared" si="2"/>
        <v>&lt;=0</v>
      </c>
      <c r="O14" s="97" t="str">
        <f>'SET-Planeacion'!K8</f>
        <v>&lt;=0</v>
      </c>
      <c r="P14" s="37"/>
      <c r="Q14" s="37"/>
      <c r="R14" s="37"/>
      <c r="S14" s="37"/>
      <c r="T14" s="37"/>
      <c r="U14" s="37"/>
      <c r="V14" s="84"/>
      <c r="W14" s="88"/>
      <c r="X14" s="88"/>
      <c r="Y14" s="37"/>
      <c r="Z14" s="37"/>
    </row>
    <row r="15" ht="17.25" customHeight="1">
      <c r="A15" s="98" t="s">
        <v>104</v>
      </c>
      <c r="B15" s="40"/>
      <c r="C15" s="150" t="str">
        <f t="shared" ref="C15:O15" si="3">IF((C17),C16-C17,"-")</f>
        <v>-</v>
      </c>
      <c r="D15" s="150" t="str">
        <f t="shared" si="3"/>
        <v>-</v>
      </c>
      <c r="E15" s="150">
        <f t="shared" si="3"/>
        <v>0</v>
      </c>
      <c r="F15" s="150">
        <f t="shared" si="3"/>
        <v>-90</v>
      </c>
      <c r="G15" s="150">
        <f t="shared" si="3"/>
        <v>0</v>
      </c>
      <c r="H15" s="150" t="str">
        <f t="shared" si="3"/>
        <v>-</v>
      </c>
      <c r="I15" s="150" t="str">
        <f t="shared" si="3"/>
        <v>-</v>
      </c>
      <c r="J15" s="150" t="str">
        <f t="shared" si="3"/>
        <v>-</v>
      </c>
      <c r="K15" s="150" t="str">
        <f t="shared" si="3"/>
        <v>-</v>
      </c>
      <c r="L15" s="150">
        <f t="shared" si="3"/>
        <v>0</v>
      </c>
      <c r="M15" s="150">
        <f t="shared" si="3"/>
        <v>0</v>
      </c>
      <c r="N15" s="150">
        <f t="shared" si="3"/>
        <v>0</v>
      </c>
      <c r="O15" s="151">
        <f t="shared" si="3"/>
        <v>0</v>
      </c>
      <c r="P15" s="37"/>
      <c r="Q15" s="37"/>
      <c r="R15" s="37"/>
      <c r="S15" s="37"/>
      <c r="T15" s="37"/>
      <c r="U15" s="37"/>
      <c r="V15" s="84"/>
      <c r="W15" s="88"/>
      <c r="X15" s="88"/>
      <c r="Y15" s="37"/>
      <c r="Z15" s="37"/>
    </row>
    <row r="16" ht="17.25" customHeight="1">
      <c r="A16" s="152" t="s">
        <v>105</v>
      </c>
      <c r="B16" s="103" t="s">
        <v>177</v>
      </c>
      <c r="C16" s="153">
        <v>0.0</v>
      </c>
      <c r="D16" s="153">
        <v>0.0</v>
      </c>
      <c r="E16" s="153">
        <v>360.0</v>
      </c>
      <c r="F16" s="153">
        <v>180.0</v>
      </c>
      <c r="G16" s="153">
        <v>360.0</v>
      </c>
      <c r="H16" s="153">
        <v>0.0</v>
      </c>
      <c r="I16" s="153">
        <v>0.0</v>
      </c>
      <c r="J16" s="153">
        <v>0.0</v>
      </c>
      <c r="K16" s="153">
        <v>0.0</v>
      </c>
      <c r="L16" s="153">
        <v>360.0</v>
      </c>
      <c r="M16" s="153">
        <v>450.0</v>
      </c>
      <c r="N16" s="153">
        <v>360.0</v>
      </c>
      <c r="O16" s="154">
        <f t="shared" ref="O16:O17" si="4">MAX(C16:N16)</f>
        <v>450</v>
      </c>
      <c r="P16" s="37"/>
      <c r="Q16" s="37"/>
      <c r="R16" s="37"/>
      <c r="S16" s="37"/>
      <c r="T16" s="37"/>
      <c r="U16" s="37"/>
      <c r="V16" s="84"/>
      <c r="W16" s="88"/>
      <c r="X16" s="88"/>
      <c r="Y16" s="37"/>
      <c r="Z16" s="37"/>
    </row>
    <row r="17" ht="15.75" customHeight="1">
      <c r="A17" s="108"/>
      <c r="B17" s="103" t="s">
        <v>178</v>
      </c>
      <c r="C17" s="153">
        <v>0.0</v>
      </c>
      <c r="D17" s="153">
        <v>0.0</v>
      </c>
      <c r="E17" s="153">
        <v>360.0</v>
      </c>
      <c r="F17" s="153">
        <v>270.0</v>
      </c>
      <c r="G17" s="153">
        <v>360.0</v>
      </c>
      <c r="H17" s="153">
        <v>0.0</v>
      </c>
      <c r="I17" s="153">
        <v>0.0</v>
      </c>
      <c r="J17" s="153">
        <v>0.0</v>
      </c>
      <c r="K17" s="153">
        <v>0.0</v>
      </c>
      <c r="L17" s="153">
        <v>360.0</v>
      </c>
      <c r="M17" s="153">
        <v>450.0</v>
      </c>
      <c r="N17" s="153">
        <v>360.0</v>
      </c>
      <c r="O17" s="154">
        <f t="shared" si="4"/>
        <v>450</v>
      </c>
      <c r="P17" s="37"/>
      <c r="Q17" s="37"/>
      <c r="R17" s="37"/>
      <c r="S17" s="37"/>
      <c r="T17" s="37"/>
      <c r="U17" s="37"/>
      <c r="V17" s="84"/>
      <c r="W17" s="88"/>
      <c r="X17" s="88"/>
      <c r="Y17" s="37"/>
      <c r="Z17" s="37"/>
    </row>
    <row r="18" ht="12.75" customHeight="1">
      <c r="A18" s="108"/>
      <c r="B18" s="119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07"/>
      <c r="P18" s="37"/>
      <c r="Q18" s="37"/>
      <c r="R18" s="37"/>
      <c r="S18" s="37"/>
      <c r="T18" s="37"/>
      <c r="U18" s="37"/>
      <c r="V18" s="84"/>
      <c r="W18" s="88"/>
      <c r="X18" s="88"/>
      <c r="Y18" s="37"/>
      <c r="Z18" s="37"/>
    </row>
    <row r="19" ht="12.75" customHeight="1">
      <c r="A19" s="113"/>
      <c r="B19" s="123" t="s">
        <v>110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37"/>
      <c r="Q19" s="37"/>
      <c r="R19" s="37"/>
      <c r="S19" s="37"/>
      <c r="T19" s="37"/>
      <c r="U19" s="37"/>
      <c r="V19" s="84"/>
      <c r="W19" s="88"/>
      <c r="X19" s="88"/>
      <c r="Y19" s="37"/>
      <c r="Z19" s="37"/>
    </row>
    <row r="20" ht="14.25" customHeight="1">
      <c r="A20" s="118" t="s">
        <v>113</v>
      </c>
      <c r="B20" s="54"/>
      <c r="C20" s="55"/>
      <c r="D20" s="120" t="str">
        <f>'SET-Planeacion'!$G8</f>
        <v>&gt; 0</v>
      </c>
      <c r="E20" s="121"/>
      <c r="F20" s="121"/>
      <c r="G20" s="122"/>
      <c r="H20" s="120" t="str">
        <f>'SET-Planeacion'!$H8</f>
        <v>= 0</v>
      </c>
      <c r="I20" s="121"/>
      <c r="J20" s="121"/>
      <c r="K20" s="122"/>
      <c r="L20" s="120" t="str">
        <f>'SET-Planeacion'!$I8</f>
        <v>&lt; 0</v>
      </c>
      <c r="M20" s="121"/>
      <c r="N20" s="121"/>
      <c r="O20" s="122"/>
      <c r="P20" s="37"/>
      <c r="Q20" s="37"/>
      <c r="R20" s="37"/>
      <c r="S20" s="37"/>
      <c r="T20" s="37"/>
      <c r="U20" s="37"/>
      <c r="V20" s="84"/>
      <c r="W20" s="88"/>
      <c r="X20" s="88"/>
      <c r="Y20" s="37"/>
      <c r="Z20" s="37"/>
    </row>
    <row r="21" ht="33.0" customHeight="1">
      <c r="A21" s="124"/>
      <c r="B21" s="77"/>
      <c r="C21" s="125"/>
      <c r="D21" s="126" t="s">
        <v>11</v>
      </c>
      <c r="E21" s="127"/>
      <c r="F21" s="127"/>
      <c r="G21" s="128"/>
      <c r="H21" s="129" t="s">
        <v>12</v>
      </c>
      <c r="I21" s="127"/>
      <c r="J21" s="127"/>
      <c r="K21" s="128"/>
      <c r="L21" s="130" t="s">
        <v>13</v>
      </c>
      <c r="M21" s="127"/>
      <c r="N21" s="127"/>
      <c r="O21" s="131"/>
      <c r="P21" s="37"/>
      <c r="Q21" s="37"/>
      <c r="R21" s="37"/>
      <c r="S21" s="37"/>
      <c r="T21" s="37"/>
      <c r="U21" s="37"/>
      <c r="V21" s="84"/>
      <c r="W21" s="88"/>
      <c r="X21" s="88"/>
      <c r="Y21" s="37"/>
      <c r="Z21" s="37"/>
    </row>
    <row r="22" ht="15.75" customHeight="1">
      <c r="A22" s="133" t="s">
        <v>115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31"/>
      <c r="P22" s="37"/>
      <c r="Q22" s="37"/>
      <c r="R22" s="37"/>
      <c r="S22" s="37"/>
      <c r="T22" s="37"/>
      <c r="U22" s="37"/>
      <c r="V22" s="84"/>
      <c r="W22" s="88"/>
      <c r="X22" s="88"/>
      <c r="Y22" s="37"/>
      <c r="Z22" s="37"/>
    </row>
    <row r="23" ht="264.75" customHeight="1">
      <c r="A23" s="134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37"/>
      <c r="Q23" s="37"/>
      <c r="R23" s="37"/>
      <c r="S23" s="37"/>
      <c r="T23" s="37"/>
      <c r="U23" s="37"/>
      <c r="V23" s="84"/>
      <c r="W23" s="37"/>
      <c r="X23" s="37"/>
      <c r="Y23" s="37"/>
      <c r="Z23" s="37"/>
    </row>
    <row r="24" ht="15.0" customHeight="1">
      <c r="A24" s="135" t="s">
        <v>179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136" t="s">
        <v>117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6.5" customHeight="1">
      <c r="A25" s="138" t="s">
        <v>118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139">
        <v>45658.0</v>
      </c>
      <c r="O25" s="4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6.5" customHeight="1">
      <c r="A26" s="138" t="s">
        <v>169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139">
        <v>45689.0</v>
      </c>
      <c r="O26" s="4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6.5" customHeight="1">
      <c r="A27" s="138" t="s">
        <v>170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139">
        <v>45717.0</v>
      </c>
      <c r="O27" s="4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6.5" customHeight="1">
      <c r="A28" s="138" t="s">
        <v>180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  <c r="N28" s="139">
        <v>45748.0</v>
      </c>
      <c r="O28" s="44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6.5" customHeight="1">
      <c r="A29" s="138" t="s">
        <v>118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39">
        <v>45778.0</v>
      </c>
      <c r="O29" s="4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6.5" customHeight="1">
      <c r="A30" s="138" t="s">
        <v>169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139">
        <v>45809.0</v>
      </c>
      <c r="O30" s="44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6.5" customHeight="1">
      <c r="A31" s="138" t="s">
        <v>170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39">
        <v>45839.0</v>
      </c>
      <c r="O31" s="4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6.5" customHeight="1">
      <c r="A32" s="138" t="s">
        <v>118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  <c r="N32" s="139">
        <v>45870.0</v>
      </c>
      <c r="O32" s="44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6.5" customHeight="1">
      <c r="A33" s="138" t="s">
        <v>169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139">
        <v>45901.0</v>
      </c>
      <c r="O33" s="4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6.5" customHeight="1">
      <c r="A34" s="138" t="s">
        <v>170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139">
        <v>45931.0</v>
      </c>
      <c r="O34" s="4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6.5" customHeight="1">
      <c r="A35" s="138" t="s">
        <v>118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39">
        <v>45962.0</v>
      </c>
      <c r="O35" s="4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6.5" customHeight="1">
      <c r="A36" s="138" t="s">
        <v>169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0"/>
      <c r="N36" s="139">
        <v>45992.0</v>
      </c>
      <c r="O36" s="4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9.5" customHeight="1">
      <c r="A37" s="135" t="s">
        <v>181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136" t="s">
        <v>117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2.75" customHeight="1">
      <c r="A38" s="138" t="s">
        <v>182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  <c r="N38" s="140"/>
      <c r="O38" s="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2.75" customHeight="1">
      <c r="A39" s="141" t="s">
        <v>183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42"/>
      <c r="O39" s="52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4.5" customHeight="1">
      <c r="A40" s="14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80" t="s">
        <v>146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80" t="s">
        <v>148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0" t="s">
        <v>150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0" t="s">
        <v>151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0" t="s">
        <v>153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0" t="s">
        <v>154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0" t="s">
        <v>156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80" t="s">
        <v>158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80" t="s">
        <v>159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80" t="s">
        <v>161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80" t="s">
        <v>162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80" t="s">
        <v>163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80" t="s">
        <v>164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46" t="s">
        <v>45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46" t="s">
        <v>45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 </oddHeader>
    <oddFooter>&amp;RPág. &amp;P | &amp;P</oddFooter>
  </headerFooter>
  <drawing r:id="rId1"/>
</worksheet>
</file>